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D308ACBB-1C50-41FA-9349-1543294945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от 2-х старт" sheetId="1" r:id="rId1"/>
    <sheet name="промежуточная " sheetId="5" r:id="rId2"/>
    <sheet name="от 2-х итог" sheetId="3" r:id="rId3"/>
  </sheets>
  <definedNames>
    <definedName name="_xlnm._FilterDatabase" localSheetId="2" hidden="1">'от 2-х итог'!$AJ$1:$AJ$40</definedName>
    <definedName name="_xlnm._FilterDatabase" localSheetId="0" hidden="1">'от 2-х старт'!$Q$7:$Q$28</definedName>
  </definedNames>
  <calcPr calcId="191029"/>
</workbook>
</file>

<file path=xl/calcChain.xml><?xml version="1.0" encoding="utf-8"?>
<calcChain xmlns="http://schemas.openxmlformats.org/spreadsheetml/2006/main">
  <c r="AE23" i="3" l="1"/>
  <c r="AF23" i="3" s="1"/>
  <c r="AG23" i="3" s="1"/>
  <c r="W23" i="3"/>
  <c r="X23" i="3" s="1"/>
  <c r="V23" i="3"/>
  <c r="P23" i="3"/>
  <c r="Q23" i="3" s="1"/>
  <c r="R23" i="3" s="1"/>
  <c r="H23" i="3"/>
  <c r="I23" i="3" s="1"/>
  <c r="J23" i="3" s="1"/>
  <c r="AF22" i="3"/>
  <c r="AG22" i="3" s="1"/>
  <c r="AE22" i="3"/>
  <c r="V22" i="3"/>
  <c r="W22" i="3" s="1"/>
  <c r="X22" i="3" s="1"/>
  <c r="P22" i="3"/>
  <c r="Q22" i="3" s="1"/>
  <c r="R22" i="3" s="1"/>
  <c r="H22" i="3"/>
  <c r="I22" i="3" s="1"/>
  <c r="J22" i="3" s="1"/>
  <c r="AE21" i="3"/>
  <c r="AF21" i="3" s="1"/>
  <c r="AG21" i="3" s="1"/>
  <c r="V21" i="3"/>
  <c r="W21" i="3" s="1"/>
  <c r="X21" i="3" s="1"/>
  <c r="P21" i="3"/>
  <c r="Q21" i="3" s="1"/>
  <c r="R21" i="3" s="1"/>
  <c r="H21" i="3"/>
  <c r="AE20" i="3"/>
  <c r="AF20" i="3" s="1"/>
  <c r="AG20" i="3" s="1"/>
  <c r="V20" i="3"/>
  <c r="W20" i="3" s="1"/>
  <c r="X20" i="3" s="1"/>
  <c r="Q20" i="3"/>
  <c r="R20" i="3" s="1"/>
  <c r="P20" i="3"/>
  <c r="H20" i="3"/>
  <c r="I20" i="3" s="1"/>
  <c r="J20" i="3" s="1"/>
  <c r="AE19" i="3"/>
  <c r="AF19" i="3" s="1"/>
  <c r="AG19" i="3" s="1"/>
  <c r="W19" i="3"/>
  <c r="X19" i="3" s="1"/>
  <c r="V19" i="3"/>
  <c r="P19" i="3"/>
  <c r="Q19" i="3" s="1"/>
  <c r="R19" i="3" s="1"/>
  <c r="H19" i="3"/>
  <c r="I19" i="3" s="1"/>
  <c r="J19" i="3" s="1"/>
  <c r="H24" i="3"/>
  <c r="I24" i="3" s="1"/>
  <c r="J24" i="3" s="1"/>
  <c r="P24" i="3"/>
  <c r="Q24" i="3" s="1"/>
  <c r="R24" i="3" s="1"/>
  <c r="V24" i="3"/>
  <c r="W24" i="3" s="1"/>
  <c r="X24" i="3" s="1"/>
  <c r="AE24" i="3"/>
  <c r="AF24" i="3" s="1"/>
  <c r="AG24" i="3" s="1"/>
  <c r="H25" i="3"/>
  <c r="I25" i="3" s="1"/>
  <c r="J25" i="3" s="1"/>
  <c r="P25" i="3"/>
  <c r="Q25" i="3"/>
  <c r="R25" i="3"/>
  <c r="V25" i="3"/>
  <c r="W25" i="3" s="1"/>
  <c r="X25" i="3" s="1"/>
  <c r="AE25" i="3"/>
  <c r="AF25" i="3" s="1"/>
  <c r="AG25" i="3" s="1"/>
  <c r="H26" i="3"/>
  <c r="I26" i="3"/>
  <c r="J26" i="3"/>
  <c r="P26" i="3"/>
  <c r="Q26" i="3" s="1"/>
  <c r="R26" i="3" s="1"/>
  <c r="V26" i="3"/>
  <c r="W26" i="3" s="1"/>
  <c r="X26" i="3" s="1"/>
  <c r="AE26" i="3"/>
  <c r="AF26" i="3"/>
  <c r="AG26" i="3" s="1"/>
  <c r="H27" i="3"/>
  <c r="I27" i="3"/>
  <c r="J27" i="3"/>
  <c r="P27" i="3"/>
  <c r="Q27" i="3" s="1"/>
  <c r="R27" i="3" s="1"/>
  <c r="V27" i="3"/>
  <c r="W27" i="3"/>
  <c r="X27" i="3" s="1"/>
  <c r="AE27" i="3"/>
  <c r="AF27" i="3"/>
  <c r="AG27" i="3"/>
  <c r="H28" i="3"/>
  <c r="I28" i="3" s="1"/>
  <c r="J28" i="3" s="1"/>
  <c r="P28" i="3"/>
  <c r="Q28" i="3"/>
  <c r="R28" i="3" s="1"/>
  <c r="V28" i="3"/>
  <c r="W28" i="3"/>
  <c r="X28" i="3"/>
  <c r="AE28" i="3"/>
  <c r="AF28" i="3"/>
  <c r="AG28" i="3"/>
  <c r="AH28" i="3"/>
  <c r="AI28" i="3" s="1"/>
  <c r="AJ28" i="3" s="1"/>
  <c r="AG21" i="5"/>
  <c r="AF21" i="5"/>
  <c r="AE21" i="5"/>
  <c r="W21" i="5"/>
  <c r="X21" i="5" s="1"/>
  <c r="V21" i="5"/>
  <c r="P21" i="5"/>
  <c r="Q21" i="5" s="1"/>
  <c r="R21" i="5" s="1"/>
  <c r="J21" i="5"/>
  <c r="I21" i="5"/>
  <c r="H21" i="5"/>
  <c r="AH21" i="5" s="1"/>
  <c r="AI21" i="5" s="1"/>
  <c r="AJ21" i="5" s="1"/>
  <c r="AE20" i="5"/>
  <c r="AF20" i="5" s="1"/>
  <c r="AG20" i="5" s="1"/>
  <c r="V20" i="5"/>
  <c r="W20" i="5" s="1"/>
  <c r="X20" i="5" s="1"/>
  <c r="R20" i="5"/>
  <c r="Q20" i="5"/>
  <c r="P20" i="5"/>
  <c r="I20" i="5"/>
  <c r="J20" i="5" s="1"/>
  <c r="H20" i="5"/>
  <c r="AH20" i="5" s="1"/>
  <c r="AI20" i="5" s="1"/>
  <c r="AJ20" i="5" s="1"/>
  <c r="AE23" i="5"/>
  <c r="AF23" i="5" s="1"/>
  <c r="AG23" i="5" s="1"/>
  <c r="V23" i="5"/>
  <c r="W23" i="5" s="1"/>
  <c r="X23" i="5" s="1"/>
  <c r="P23" i="5"/>
  <c r="Q23" i="5" s="1"/>
  <c r="R23" i="5" s="1"/>
  <c r="I23" i="5"/>
  <c r="J23" i="5" s="1"/>
  <c r="H23" i="5"/>
  <c r="AH23" i="5" s="1"/>
  <c r="AI23" i="5" s="1"/>
  <c r="AJ23" i="5" s="1"/>
  <c r="AE22" i="5"/>
  <c r="AF22" i="5" s="1"/>
  <c r="AG22" i="5" s="1"/>
  <c r="V22" i="5"/>
  <c r="W22" i="5" s="1"/>
  <c r="X22" i="5" s="1"/>
  <c r="P22" i="5"/>
  <c r="Q22" i="5" s="1"/>
  <c r="R22" i="5" s="1"/>
  <c r="I22" i="5"/>
  <c r="J22" i="5" s="1"/>
  <c r="H22" i="5"/>
  <c r="AE19" i="5"/>
  <c r="AF19" i="5" s="1"/>
  <c r="AG19" i="5" s="1"/>
  <c r="V19" i="5"/>
  <c r="W19" i="5" s="1"/>
  <c r="X19" i="5" s="1"/>
  <c r="P19" i="5"/>
  <c r="Q19" i="5" s="1"/>
  <c r="R19" i="5" s="1"/>
  <c r="H19" i="5"/>
  <c r="AE28" i="5"/>
  <c r="AF28" i="5" s="1"/>
  <c r="AG28" i="5" s="1"/>
  <c r="W28" i="5"/>
  <c r="X28" i="5" s="1"/>
  <c r="V28" i="5"/>
  <c r="P28" i="5"/>
  <c r="Q28" i="5" s="1"/>
  <c r="R28" i="5" s="1"/>
  <c r="I28" i="5"/>
  <c r="J28" i="5" s="1"/>
  <c r="H28" i="5"/>
  <c r="AE27" i="5"/>
  <c r="AF27" i="5" s="1"/>
  <c r="AG27" i="5" s="1"/>
  <c r="V27" i="5"/>
  <c r="W27" i="5" s="1"/>
  <c r="X27" i="5" s="1"/>
  <c r="Q27" i="5"/>
  <c r="R27" i="5" s="1"/>
  <c r="P27" i="5"/>
  <c r="H27" i="5"/>
  <c r="AE26" i="5"/>
  <c r="AF26" i="5" s="1"/>
  <c r="AG26" i="5" s="1"/>
  <c r="W26" i="5"/>
  <c r="X26" i="5" s="1"/>
  <c r="V26" i="5"/>
  <c r="P26" i="5"/>
  <c r="Q26" i="5" s="1"/>
  <c r="R26" i="5" s="1"/>
  <c r="I26" i="5"/>
  <c r="J26" i="5" s="1"/>
  <c r="H26" i="5"/>
  <c r="AE25" i="5"/>
  <c r="AF25" i="5" s="1"/>
  <c r="AG25" i="5" s="1"/>
  <c r="V25" i="5"/>
  <c r="W25" i="5" s="1"/>
  <c r="X25" i="5" s="1"/>
  <c r="Q25" i="5"/>
  <c r="R25" i="5" s="1"/>
  <c r="P25" i="5"/>
  <c r="H25" i="5"/>
  <c r="I25" i="5" s="1"/>
  <c r="J25" i="5" s="1"/>
  <c r="AE24" i="5"/>
  <c r="AF24" i="5" s="1"/>
  <c r="AG24" i="5" s="1"/>
  <c r="W24" i="5"/>
  <c r="X24" i="5" s="1"/>
  <c r="V24" i="5"/>
  <c r="P24" i="5"/>
  <c r="Q24" i="5" s="1"/>
  <c r="R24" i="5" s="1"/>
  <c r="H24" i="5"/>
  <c r="I24" i="5" s="1"/>
  <c r="J24" i="5" s="1"/>
  <c r="AE18" i="5"/>
  <c r="AF18" i="5" s="1"/>
  <c r="AG18" i="5" s="1"/>
  <c r="V18" i="5"/>
  <c r="W18" i="5" s="1"/>
  <c r="X18" i="5" s="1"/>
  <c r="Q18" i="5"/>
  <c r="R18" i="5" s="1"/>
  <c r="P18" i="5"/>
  <c r="H18" i="5"/>
  <c r="AE17" i="5"/>
  <c r="AF17" i="5" s="1"/>
  <c r="AG17" i="5" s="1"/>
  <c r="V17" i="5"/>
  <c r="W17" i="5" s="1"/>
  <c r="X17" i="5" s="1"/>
  <c r="P17" i="5"/>
  <c r="Q17" i="5" s="1"/>
  <c r="R17" i="5" s="1"/>
  <c r="I17" i="5"/>
  <c r="J17" i="5" s="1"/>
  <c r="H17" i="5"/>
  <c r="AE16" i="5"/>
  <c r="AF16" i="5" s="1"/>
  <c r="AG16" i="5" s="1"/>
  <c r="V16" i="5"/>
  <c r="W16" i="5" s="1"/>
  <c r="X16" i="5" s="1"/>
  <c r="P16" i="5"/>
  <c r="Q16" i="5" s="1"/>
  <c r="R16" i="5" s="1"/>
  <c r="H16" i="5"/>
  <c r="I16" i="5" s="1"/>
  <c r="J16" i="5" s="1"/>
  <c r="AE15" i="5"/>
  <c r="AF15" i="5" s="1"/>
  <c r="AG15" i="5" s="1"/>
  <c r="W15" i="5"/>
  <c r="X15" i="5" s="1"/>
  <c r="V15" i="5"/>
  <c r="P15" i="5"/>
  <c r="Q15" i="5" s="1"/>
  <c r="R15" i="5" s="1"/>
  <c r="I15" i="5"/>
  <c r="J15" i="5" s="1"/>
  <c r="H15" i="5"/>
  <c r="AE14" i="5"/>
  <c r="AF14" i="5" s="1"/>
  <c r="AG14" i="5" s="1"/>
  <c r="V14" i="5"/>
  <c r="W14" i="5" s="1"/>
  <c r="X14" i="5" s="1"/>
  <c r="Q14" i="5"/>
  <c r="R14" i="5" s="1"/>
  <c r="P14" i="5"/>
  <c r="H14" i="5"/>
  <c r="AE13" i="5"/>
  <c r="AF13" i="5" s="1"/>
  <c r="AG13" i="5" s="1"/>
  <c r="W13" i="5"/>
  <c r="X13" i="5" s="1"/>
  <c r="V13" i="5"/>
  <c r="P13" i="5"/>
  <c r="Q13" i="5" s="1"/>
  <c r="R13" i="5" s="1"/>
  <c r="I13" i="5"/>
  <c r="J13" i="5" s="1"/>
  <c r="H13" i="5"/>
  <c r="AE12" i="5"/>
  <c r="AF12" i="5" s="1"/>
  <c r="AG12" i="5" s="1"/>
  <c r="V12" i="5"/>
  <c r="W12" i="5" s="1"/>
  <c r="X12" i="5" s="1"/>
  <c r="Q12" i="5"/>
  <c r="R12" i="5" s="1"/>
  <c r="P12" i="5"/>
  <c r="H12" i="5"/>
  <c r="I12" i="5" s="1"/>
  <c r="J12" i="5" s="1"/>
  <c r="AE11" i="5"/>
  <c r="AF11" i="5" s="1"/>
  <c r="AG11" i="5" s="1"/>
  <c r="W11" i="5"/>
  <c r="X11" i="5" s="1"/>
  <c r="V11" i="5"/>
  <c r="P11" i="5"/>
  <c r="Q11" i="5" s="1"/>
  <c r="R11" i="5" s="1"/>
  <c r="H11" i="5"/>
  <c r="I11" i="5" s="1"/>
  <c r="J11" i="5" s="1"/>
  <c r="AE10" i="5"/>
  <c r="AF10" i="5" s="1"/>
  <c r="AG10" i="5" s="1"/>
  <c r="V10" i="5"/>
  <c r="W10" i="5" s="1"/>
  <c r="X10" i="5" s="1"/>
  <c r="Q10" i="5"/>
  <c r="R10" i="5" s="1"/>
  <c r="P10" i="5"/>
  <c r="H10" i="5"/>
  <c r="AE9" i="5"/>
  <c r="AF9" i="5" s="1"/>
  <c r="AG9" i="5" s="1"/>
  <c r="W9" i="5"/>
  <c r="X9" i="5" s="1"/>
  <c r="V9" i="5"/>
  <c r="P9" i="5"/>
  <c r="Q9" i="5" s="1"/>
  <c r="R9" i="5" s="1"/>
  <c r="H9" i="5"/>
  <c r="I9" i="5" s="1"/>
  <c r="J9" i="5" s="1"/>
  <c r="AE18" i="3"/>
  <c r="AF18" i="3" s="1"/>
  <c r="AG18" i="3" s="1"/>
  <c r="AE17" i="3"/>
  <c r="AE16" i="3"/>
  <c r="AF16" i="3" s="1"/>
  <c r="AG16" i="3" s="1"/>
  <c r="AE15" i="3"/>
  <c r="AE14" i="3"/>
  <c r="AF14" i="3" s="1"/>
  <c r="AG14" i="3" s="1"/>
  <c r="AE13" i="3"/>
  <c r="AE12" i="3"/>
  <c r="AF12" i="3" s="1"/>
  <c r="AG12" i="3" s="1"/>
  <c r="AE11" i="3"/>
  <c r="AE10" i="3"/>
  <c r="AF10" i="3" s="1"/>
  <c r="AG10" i="3" s="1"/>
  <c r="V18" i="3"/>
  <c r="W18" i="3" s="1"/>
  <c r="X18" i="3" s="1"/>
  <c r="V17" i="3"/>
  <c r="W17" i="3" s="1"/>
  <c r="X17" i="3" s="1"/>
  <c r="V16" i="3"/>
  <c r="W16" i="3" s="1"/>
  <c r="X16" i="3" s="1"/>
  <c r="V15" i="3"/>
  <c r="W15" i="3" s="1"/>
  <c r="X15" i="3" s="1"/>
  <c r="V14" i="3"/>
  <c r="W14" i="3" s="1"/>
  <c r="X14" i="3" s="1"/>
  <c r="V13" i="3"/>
  <c r="W13" i="3" s="1"/>
  <c r="X13" i="3" s="1"/>
  <c r="V12" i="3"/>
  <c r="W12" i="3" s="1"/>
  <c r="X12" i="3" s="1"/>
  <c r="V11" i="3"/>
  <c r="W11" i="3" s="1"/>
  <c r="X11" i="3" s="1"/>
  <c r="V10" i="3"/>
  <c r="W10" i="3" s="1"/>
  <c r="X10" i="3" s="1"/>
  <c r="P18" i="3"/>
  <c r="Q18" i="3" s="1"/>
  <c r="R18" i="3" s="1"/>
  <c r="P17" i="3"/>
  <c r="Q17" i="3" s="1"/>
  <c r="R17" i="3" s="1"/>
  <c r="P16" i="3"/>
  <c r="Q16" i="3" s="1"/>
  <c r="R16" i="3" s="1"/>
  <c r="P15" i="3"/>
  <c r="Q15" i="3" s="1"/>
  <c r="R15" i="3" s="1"/>
  <c r="P14" i="3"/>
  <c r="Q14" i="3" s="1"/>
  <c r="R14" i="3" s="1"/>
  <c r="P13" i="3"/>
  <c r="Q13" i="3" s="1"/>
  <c r="R13" i="3" s="1"/>
  <c r="P12" i="3"/>
  <c r="Q12" i="3" s="1"/>
  <c r="R12" i="3" s="1"/>
  <c r="P11" i="3"/>
  <c r="Q11" i="3" s="1"/>
  <c r="R11" i="3" s="1"/>
  <c r="P10" i="3"/>
  <c r="Q10" i="3" s="1"/>
  <c r="R10" i="3" s="1"/>
  <c r="H18" i="3"/>
  <c r="I18" i="3" s="1"/>
  <c r="J18" i="3" s="1"/>
  <c r="H17" i="3"/>
  <c r="I17" i="3" s="1"/>
  <c r="J17" i="3" s="1"/>
  <c r="H16" i="3"/>
  <c r="I16" i="3" s="1"/>
  <c r="J16" i="3" s="1"/>
  <c r="H15" i="3"/>
  <c r="I15" i="3" s="1"/>
  <c r="J15" i="3" s="1"/>
  <c r="H14" i="3"/>
  <c r="I14" i="3" s="1"/>
  <c r="J14" i="3" s="1"/>
  <c r="H13" i="3"/>
  <c r="I13" i="3" s="1"/>
  <c r="J13" i="3" s="1"/>
  <c r="H12" i="3"/>
  <c r="I12" i="3" s="1"/>
  <c r="J12" i="3" s="1"/>
  <c r="H11" i="3"/>
  <c r="I11" i="3" s="1"/>
  <c r="J11" i="3" s="1"/>
  <c r="H10" i="3"/>
  <c r="I10" i="3" s="1"/>
  <c r="AH24" i="3" l="1"/>
  <c r="AI24" i="3" s="1"/>
  <c r="AJ24" i="3" s="1"/>
  <c r="AH21" i="3"/>
  <c r="AI21" i="3" s="1"/>
  <c r="AJ21" i="3" s="1"/>
  <c r="I21" i="3"/>
  <c r="J21" i="3" s="1"/>
  <c r="AH20" i="3"/>
  <c r="AI20" i="3" s="1"/>
  <c r="AJ20" i="3" s="1"/>
  <c r="AH25" i="3"/>
  <c r="AI25" i="3" s="1"/>
  <c r="AJ25" i="3" s="1"/>
  <c r="AH19" i="3"/>
  <c r="AI19" i="3" s="1"/>
  <c r="AJ19" i="3" s="1"/>
  <c r="AH23" i="3"/>
  <c r="AI23" i="3" s="1"/>
  <c r="AJ23" i="3" s="1"/>
  <c r="AH26" i="3"/>
  <c r="AI26" i="3" s="1"/>
  <c r="AJ26" i="3" s="1"/>
  <c r="AH22" i="3"/>
  <c r="AI22" i="3" s="1"/>
  <c r="AJ22" i="3" s="1"/>
  <c r="J10" i="3"/>
  <c r="AH27" i="3"/>
  <c r="AI27" i="3" s="1"/>
  <c r="AJ27" i="3" s="1"/>
  <c r="AH22" i="5"/>
  <c r="AI22" i="5" s="1"/>
  <c r="AJ22" i="5" s="1"/>
  <c r="AH19" i="5"/>
  <c r="AI19" i="5" s="1"/>
  <c r="AJ19" i="5" s="1"/>
  <c r="I19" i="5"/>
  <c r="J19" i="5" s="1"/>
  <c r="AH10" i="5"/>
  <c r="AI10" i="5" s="1"/>
  <c r="AJ10" i="5" s="1"/>
  <c r="AH14" i="5"/>
  <c r="AI14" i="5" s="1"/>
  <c r="AJ14" i="5" s="1"/>
  <c r="AH18" i="5"/>
  <c r="AI18" i="5" s="1"/>
  <c r="AJ18" i="5" s="1"/>
  <c r="AH27" i="5"/>
  <c r="AI27" i="5" s="1"/>
  <c r="AJ27" i="5" s="1"/>
  <c r="AH9" i="5"/>
  <c r="AI9" i="5" s="1"/>
  <c r="AJ9" i="5" s="1"/>
  <c r="AH11" i="5"/>
  <c r="AI11" i="5" s="1"/>
  <c r="AJ11" i="5" s="1"/>
  <c r="AH13" i="5"/>
  <c r="AI13" i="5" s="1"/>
  <c r="AJ13" i="5" s="1"/>
  <c r="AH15" i="5"/>
  <c r="AI15" i="5" s="1"/>
  <c r="AJ15" i="5" s="1"/>
  <c r="AH17" i="5"/>
  <c r="AI17" i="5" s="1"/>
  <c r="AJ17" i="5" s="1"/>
  <c r="AH24" i="5"/>
  <c r="AI24" i="5" s="1"/>
  <c r="AJ24" i="5" s="1"/>
  <c r="AH26" i="5"/>
  <c r="AI26" i="5" s="1"/>
  <c r="AJ26" i="5" s="1"/>
  <c r="AH28" i="5"/>
  <c r="AI28" i="5" s="1"/>
  <c r="AJ28" i="5" s="1"/>
  <c r="AF33" i="5"/>
  <c r="AG33" i="5" s="1"/>
  <c r="AF32" i="5"/>
  <c r="AG32" i="5" s="1"/>
  <c r="AF31" i="5"/>
  <c r="AG31" i="5" s="1"/>
  <c r="Q33" i="5"/>
  <c r="R33" i="5" s="1"/>
  <c r="Q32" i="5"/>
  <c r="R32" i="5" s="1"/>
  <c r="Q31" i="5"/>
  <c r="R31" i="5" s="1"/>
  <c r="W33" i="5"/>
  <c r="X33" i="5" s="1"/>
  <c r="W32" i="5"/>
  <c r="X32" i="5" s="1"/>
  <c r="W31" i="5"/>
  <c r="X31" i="5" s="1"/>
  <c r="I10" i="5"/>
  <c r="J10" i="5" s="1"/>
  <c r="I14" i="5"/>
  <c r="J14" i="5" s="1"/>
  <c r="I18" i="5"/>
  <c r="J18" i="5" s="1"/>
  <c r="I27" i="5"/>
  <c r="J27" i="5" s="1"/>
  <c r="AH16" i="5"/>
  <c r="AI16" i="5" s="1"/>
  <c r="AJ16" i="5" s="1"/>
  <c r="AH12" i="5"/>
  <c r="AI12" i="5" s="1"/>
  <c r="AJ12" i="5" s="1"/>
  <c r="AH25" i="5"/>
  <c r="AI25" i="5" s="1"/>
  <c r="AJ25" i="5" s="1"/>
  <c r="AH11" i="3"/>
  <c r="AI11" i="3" s="1"/>
  <c r="AJ11" i="3" s="1"/>
  <c r="AH15" i="3"/>
  <c r="AI15" i="3" s="1"/>
  <c r="AJ15" i="3" s="1"/>
  <c r="AH13" i="3"/>
  <c r="AI13" i="3" s="1"/>
  <c r="AJ13" i="3" s="1"/>
  <c r="AH17" i="3"/>
  <c r="AI17" i="3" s="1"/>
  <c r="AJ17" i="3" s="1"/>
  <c r="AH10" i="3"/>
  <c r="AI10" i="3" s="1"/>
  <c r="AJ10" i="3" s="1"/>
  <c r="AF11" i="3"/>
  <c r="AG11" i="3" s="1"/>
  <c r="AH12" i="3"/>
  <c r="AI12" i="3" s="1"/>
  <c r="AJ12" i="3" s="1"/>
  <c r="AF13" i="3"/>
  <c r="AG13" i="3" s="1"/>
  <c r="AH14" i="3"/>
  <c r="AI14" i="3" s="1"/>
  <c r="AJ14" i="3" s="1"/>
  <c r="AF15" i="3"/>
  <c r="AG15" i="3" s="1"/>
  <c r="AH16" i="3"/>
  <c r="AI16" i="3" s="1"/>
  <c r="AJ16" i="3" s="1"/>
  <c r="AF17" i="3"/>
  <c r="AG17" i="3" s="1"/>
  <c r="AH18" i="3"/>
  <c r="AI18" i="3" s="1"/>
  <c r="AJ18" i="3" s="1"/>
  <c r="AI36" i="5" l="1"/>
  <c r="AJ36" i="5" s="1"/>
  <c r="AI37" i="5"/>
  <c r="AJ37" i="5" s="1"/>
  <c r="I31" i="5"/>
  <c r="J31" i="5" s="1"/>
  <c r="AI38" i="5"/>
  <c r="AJ38" i="5" s="1"/>
  <c r="I32" i="5"/>
  <c r="J32" i="5" s="1"/>
  <c r="I33" i="5"/>
  <c r="J33" i="5" s="1"/>
  <c r="AE9" i="3"/>
  <c r="AF9" i="3" s="1"/>
  <c r="AG9" i="3" s="1"/>
  <c r="V9" i="3"/>
  <c r="P9" i="3"/>
  <c r="H9" i="3"/>
  <c r="I9" i="3" s="1"/>
  <c r="Q9" i="3" l="1"/>
  <c r="R9" i="3" s="1"/>
  <c r="W9" i="3"/>
  <c r="X9" i="3" s="1"/>
  <c r="AF32" i="3"/>
  <c r="AG32" i="3" s="1"/>
  <c r="AF33" i="3"/>
  <c r="AG33" i="3" s="1"/>
  <c r="AF31" i="3"/>
  <c r="AG31" i="3" s="1"/>
  <c r="J9" i="3"/>
  <c r="AH9" i="3"/>
  <c r="Q33" i="3" l="1"/>
  <c r="R33" i="3" s="1"/>
  <c r="Q32" i="3"/>
  <c r="R32" i="3" s="1"/>
  <c r="Q31" i="3"/>
  <c r="R31" i="3" s="1"/>
  <c r="W32" i="3"/>
  <c r="X32" i="3" s="1"/>
  <c r="W33" i="3"/>
  <c r="X33" i="3" s="1"/>
  <c r="W31" i="3"/>
  <c r="X31" i="3" s="1"/>
  <c r="AI9" i="3"/>
  <c r="AJ9" i="3" s="1"/>
  <c r="I33" i="3"/>
  <c r="J33" i="3" s="1"/>
  <c r="I32" i="3"/>
  <c r="J32" i="3" s="1"/>
  <c r="I31" i="3"/>
  <c r="J31" i="3" s="1"/>
  <c r="AI37" i="3" l="1"/>
  <c r="AJ37" i="3" s="1"/>
  <c r="AI38" i="3"/>
  <c r="AJ38" i="3" s="1"/>
  <c r="AI36" i="3"/>
  <c r="AJ36" i="3" s="1"/>
</calcChain>
</file>

<file path=xl/sharedStrings.xml><?xml version="1.0" encoding="utf-8"?>
<sst xmlns="http://schemas.openxmlformats.org/spreadsheetml/2006/main" count="348" uniqueCount="89">
  <si>
    <t xml:space="preserve">Лист наблюдения  </t>
  </si>
  <si>
    <t>Образовательная область "Творчество"</t>
  </si>
  <si>
    <t>№</t>
  </si>
  <si>
    <t>Ф.И.ребенка</t>
  </si>
  <si>
    <t>Рисование</t>
  </si>
  <si>
    <t>Лепка</t>
  </si>
  <si>
    <t>Аппликация</t>
  </si>
  <si>
    <t>Музыка</t>
  </si>
  <si>
    <t>Общее количество баллов</t>
  </si>
  <si>
    <t>Средний балл</t>
  </si>
  <si>
    <t xml:space="preserve">Уровень усвоения Типовой программы </t>
  </si>
  <si>
    <t>%</t>
  </si>
  <si>
    <t>средний</t>
  </si>
  <si>
    <t>уровень</t>
  </si>
  <si>
    <t>общее</t>
  </si>
  <si>
    <t>к-во</t>
  </si>
  <si>
    <t xml:space="preserve"> уровень</t>
  </si>
  <si>
    <t>І ур</t>
  </si>
  <si>
    <t>ІІ ур</t>
  </si>
  <si>
    <t>ІІІ ур</t>
  </si>
  <si>
    <t>Всего детей</t>
  </si>
  <si>
    <t>А (всего детей)</t>
  </si>
  <si>
    <t xml:space="preserve">Б (I уровень) </t>
  </si>
  <si>
    <t xml:space="preserve">В (II уровень) </t>
  </si>
  <si>
    <t>Г (III уровень)</t>
  </si>
  <si>
    <t>І уровень</t>
  </si>
  <si>
    <t>ІІ уровень</t>
  </si>
  <si>
    <t>ІІІ уровень</t>
  </si>
  <si>
    <t>В (II уровень)</t>
  </si>
  <si>
    <t xml:space="preserve">результатов диагностики стартового контроля в младшей группе (от 2 лет) </t>
  </si>
  <si>
    <t xml:space="preserve">результатов диагностики итогового контроля в младшей группе (от 2 лет) </t>
  </si>
  <si>
    <t>2-Т.2 рисует цветными карандашами, фломастерами, гуашью четырех цветов;</t>
  </si>
  <si>
    <t>2-Т.3 наносит красками штрихи, мазки, полоски на листе бумаги;</t>
  </si>
  <si>
    <t>2-Т.6 лепит предметы путем соединения разных форм (грибок на ножке);</t>
  </si>
  <si>
    <t>2-Т.7 соотносит вылепленные формы со знакомыми ему предметами;</t>
  </si>
  <si>
    <t>2-Т.12 умеет передавать веселый характер плясовой мелодии несложными движениями:
притопывает, переступает с ноги на ногу, хлопает в ладоши, поворачивает кисти рук,
кружится на месте.</t>
  </si>
  <si>
    <t>2-Т.11 выполняет игровые действия под музыкальное сопровождение;</t>
  </si>
  <si>
    <t xml:space="preserve">2-Т.10 слушает песни в исполнении взрослого; </t>
  </si>
  <si>
    <t>2-Т.9 умеет ходить под музыку;</t>
  </si>
  <si>
    <t>2-Т.8 комбинировать полученные формы по показу воспитателя</t>
  </si>
  <si>
    <t>2-Т.7 лепить плоские круглые формы;</t>
  </si>
  <si>
    <t>2-Т.6 имеет первоначальные навыки работы с глиной и пластилином;</t>
  </si>
  <si>
    <t>2-Т.5 умеет скатывать глину между ладонями;</t>
  </si>
  <si>
    <t>2-Т.4 аккуратно наносит ладошкой хлопки по бумаге</t>
  </si>
  <si>
    <t>2-Т.3 ритмично заполняет лист бумаги яркими пятнами, мазками;</t>
  </si>
  <si>
    <t>2-Т.2 эмоционально реагирует на яркие цвета красок;</t>
  </si>
  <si>
    <t>2-Т.1 проявляет желание рисовать карандашами, фломастерами;</t>
  </si>
  <si>
    <t>2-Т.1 владеет первоначальной техникой рисования на бумаге и на песке (проводит
вращательные непрерывные линии);</t>
  </si>
  <si>
    <t>2-Т.4 владеет пространственной ориентировкой на листе бумаги</t>
  </si>
  <si>
    <t>2-Т.5 умеет сплющивать шарик между ладонями, делать пальцами углубления на
поверхности (печенье для куклы);</t>
  </si>
  <si>
    <t>2-Т.8 знает и применяет технические навыки при лепке</t>
  </si>
  <si>
    <t>2-Т.9 проявляет радость при рассматривании народных игрушек, делится впечатлениями
о выполненной работе.</t>
  </si>
  <si>
    <t>2-Т.10 располагает на фланелеграфе предметы путем соединения разных форм (шарик на
ниточке, домик);</t>
  </si>
  <si>
    <t>2-Т.11 умеет дорисовывать элемент к готовому силуэту (котенку дорисовать хвостик);</t>
  </si>
  <si>
    <t>2-Т.12 знает и применяет первоначальные технические навыки; выкладывает
симметричные фигуры на листе бумаги.</t>
  </si>
  <si>
    <t>2-Т.13 узнает знакомые песни и различает высоту звуков;</t>
  </si>
  <si>
    <t>2-Т.14 понимает смысл песни;</t>
  </si>
  <si>
    <t>2-Т.15 проявляет желание петь совместно со взрослыми;</t>
  </si>
  <si>
    <t>2-Т.16 называет музыкальные инструменты (погремушка, барабан, бубен, домбра);</t>
  </si>
  <si>
    <t xml:space="preserve">2-Т.17 различает высокое и низкое звучание музыкальной фразы, правильно передает ритм
и отдельные интонации мелодии, запоминает слова песни;
</t>
  </si>
  <si>
    <t>2-Т.18 двигается в соответствии с характером музыки</t>
  </si>
  <si>
    <t>Учебный год 2020-2021       Группа младшая "Б" "Сказка"    Дата проведения май 2021 г.</t>
  </si>
  <si>
    <t>Учебный год 2020-2021       Группа младшая  "Ара"    Дата проведения сентябрь  2020 г.</t>
  </si>
  <si>
    <t>Ардақұлы Есқали</t>
  </si>
  <si>
    <t>Біржан Әлишер Медетұлы</t>
  </si>
  <si>
    <t>Бондаренко Анастасия Юрьевна</t>
  </si>
  <si>
    <t>Борова Тамина Арсланова</t>
  </si>
  <si>
    <t>Булгакова Виктория Вячеславовна</t>
  </si>
  <si>
    <t>Демьяненко Алиса Александровна</t>
  </si>
  <si>
    <t>Ефтодий Наум Витальевич</t>
  </si>
  <si>
    <t>Жаншуақ Асылхан Рахатұлы</t>
  </si>
  <si>
    <t>Жұмағали Аңсар Айбекұлы</t>
  </si>
  <si>
    <t xml:space="preserve">Кравец Генрих Сергеевич </t>
  </si>
  <si>
    <t>Красникова Софья Сергеевна</t>
  </si>
  <si>
    <t>Кропотина Марианна Кирилловна</t>
  </si>
  <si>
    <t>Ли Сафия Дмитриевна</t>
  </si>
  <si>
    <t>Маркабаева Амелия Бауыржановна</t>
  </si>
  <si>
    <t>Мұстава Әмина Нұрболқызы</t>
  </si>
  <si>
    <t>Мухамбетгалиева Томирис Жаныбековна</t>
  </si>
  <si>
    <t>Савчук Виктор Михайлович</t>
  </si>
  <si>
    <t>Саломаха Арина Максимовна</t>
  </si>
  <si>
    <t>Ткаченко Богдан Семёнович</t>
  </si>
  <si>
    <t>Удова Кира Николаевна</t>
  </si>
  <si>
    <t>Кравец Генрих Сергеевич</t>
  </si>
  <si>
    <t>Борова Таминна</t>
  </si>
  <si>
    <t>Демьяненко Алиса</t>
  </si>
  <si>
    <t>Серік Айару</t>
  </si>
  <si>
    <t>Мұстава Әмина</t>
  </si>
  <si>
    <t>Учебный год 2020-2021       Группа младшая  "Ара"    Дата проведения май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</si>
</sst>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 textRotation="90"/>
    </xf>
    <xf numFmtId="0" fontId="1" fillId="4" borderId="5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3" borderId="5" xfId="0" applyFont="1" applyFill="1" applyBorder="1" applyAlignment="1">
      <alignment horizontal="center" textRotation="90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 wrapText="1"/>
    </xf>
    <xf numFmtId="0" fontId="1" fillId="2" borderId="5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1" fillId="4" borderId="2" xfId="0" applyFont="1" applyFill="1" applyBorder="1" applyAlignment="1">
      <alignment horizontal="center" textRotation="90" wrapText="1"/>
    </xf>
    <xf numFmtId="0" fontId="1" fillId="4" borderId="5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40"/>
  <sheetViews>
    <sheetView topLeftCell="A19" zoomScaleNormal="100" workbookViewId="0">
      <selection activeCell="C9" sqref="C9:C28"/>
    </sheetView>
  </sheetViews>
  <sheetFormatPr defaultRowHeight="15" x14ac:dyDescent="0.25"/>
  <cols>
    <col min="1" max="1" width="4.5703125" customWidth="1"/>
    <col min="2" max="2" width="5.7109375" customWidth="1"/>
    <col min="3" max="3" width="18.28515625" customWidth="1"/>
    <col min="4" max="4" width="9.5703125" customWidth="1"/>
    <col min="5" max="5" width="6.85546875" customWidth="1"/>
    <col min="6" max="6" width="6.140625" customWidth="1"/>
    <col min="7" max="7" width="6.7109375" customWidth="1"/>
    <col min="8" max="8" width="6.42578125" customWidth="1"/>
    <col min="9" max="9" width="5.42578125" customWidth="1"/>
    <col min="10" max="10" width="9.85546875" customWidth="1"/>
    <col min="11" max="11" width="10.28515625" customWidth="1"/>
    <col min="12" max="12" width="8.140625" customWidth="1"/>
    <col min="13" max="13" width="7" customWidth="1"/>
    <col min="14" max="14" width="6" customWidth="1"/>
    <col min="15" max="16" width="4.42578125" customWidth="1"/>
    <col min="17" max="17" width="9.42578125" customWidth="1"/>
    <col min="18" max="18" width="7.28515625" customWidth="1"/>
    <col min="19" max="19" width="6.42578125" customWidth="1"/>
    <col min="20" max="20" width="6.5703125" customWidth="1"/>
    <col min="21" max="21" width="18.5703125" customWidth="1"/>
    <col min="22" max="22" width="6.5703125" customWidth="1"/>
    <col min="23" max="23" width="4.42578125" customWidth="1"/>
    <col min="24" max="24" width="8.85546875" customWidth="1"/>
    <col min="27" max="27" width="12.140625" customWidth="1"/>
  </cols>
  <sheetData>
    <row r="2" spans="1:28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x14ac:dyDescent="0.2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x14ac:dyDescent="0.25">
      <c r="A4" s="37" t="s">
        <v>62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8" x14ac:dyDescent="0.25">
      <c r="B6" s="46" t="s">
        <v>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8"/>
    </row>
    <row r="7" spans="1:28" ht="38.25" customHeight="1" x14ac:dyDescent="0.25">
      <c r="B7" s="44" t="s">
        <v>2</v>
      </c>
      <c r="C7" s="44" t="s">
        <v>3</v>
      </c>
      <c r="D7" s="46" t="s">
        <v>4</v>
      </c>
      <c r="E7" s="47"/>
      <c r="F7" s="47"/>
      <c r="G7" s="48"/>
      <c r="H7" s="22" t="s">
        <v>14</v>
      </c>
      <c r="I7" s="24" t="s">
        <v>12</v>
      </c>
      <c r="J7" s="20" t="s">
        <v>13</v>
      </c>
      <c r="K7" s="26" t="s">
        <v>5</v>
      </c>
      <c r="L7" s="27"/>
      <c r="M7" s="27"/>
      <c r="N7" s="27"/>
      <c r="O7" s="22" t="s">
        <v>14</v>
      </c>
      <c r="P7" s="24" t="s">
        <v>12</v>
      </c>
      <c r="Q7" s="20" t="s">
        <v>13</v>
      </c>
      <c r="R7" s="26" t="s">
        <v>7</v>
      </c>
      <c r="S7" s="27"/>
      <c r="T7" s="27"/>
      <c r="U7" s="27"/>
      <c r="V7" s="22" t="s">
        <v>14</v>
      </c>
      <c r="W7" s="24" t="s">
        <v>12</v>
      </c>
      <c r="X7" s="20" t="s">
        <v>13</v>
      </c>
      <c r="Y7" s="38" t="s">
        <v>8</v>
      </c>
      <c r="Z7" s="40" t="s">
        <v>9</v>
      </c>
      <c r="AA7" s="42" t="s">
        <v>10</v>
      </c>
    </row>
    <row r="8" spans="1:28" ht="225" customHeight="1" thickBot="1" x14ac:dyDescent="0.3">
      <c r="B8" s="45"/>
      <c r="C8" s="45"/>
      <c r="D8" s="13" t="s">
        <v>46</v>
      </c>
      <c r="E8" s="13" t="s">
        <v>45</v>
      </c>
      <c r="F8" s="13" t="s">
        <v>44</v>
      </c>
      <c r="G8" s="13" t="s">
        <v>43</v>
      </c>
      <c r="H8" s="23"/>
      <c r="I8" s="25"/>
      <c r="J8" s="21"/>
      <c r="K8" s="13" t="s">
        <v>42</v>
      </c>
      <c r="L8" s="13" t="s">
        <v>41</v>
      </c>
      <c r="M8" s="13" t="s">
        <v>40</v>
      </c>
      <c r="N8" s="13" t="s">
        <v>39</v>
      </c>
      <c r="O8" s="23"/>
      <c r="P8" s="25"/>
      <c r="Q8" s="21"/>
      <c r="R8" s="13" t="s">
        <v>38</v>
      </c>
      <c r="S8" s="13" t="s">
        <v>37</v>
      </c>
      <c r="T8" s="13" t="s">
        <v>36</v>
      </c>
      <c r="U8" s="13" t="s">
        <v>35</v>
      </c>
      <c r="V8" s="23"/>
      <c r="W8" s="25"/>
      <c r="X8" s="21"/>
      <c r="Y8" s="39"/>
      <c r="Z8" s="41"/>
      <c r="AA8" s="43"/>
    </row>
    <row r="9" spans="1:28" ht="16.5" thickBot="1" x14ac:dyDescent="0.3">
      <c r="B9" s="1">
        <v>1</v>
      </c>
      <c r="C9" s="63" t="s">
        <v>63</v>
      </c>
      <c r="D9" s="9">
        <v>1</v>
      </c>
      <c r="E9" s="9">
        <v>1</v>
      </c>
      <c r="F9" s="9">
        <v>1</v>
      </c>
      <c r="G9" s="9">
        <v>2</v>
      </c>
      <c r="H9" s="14">
        <v>5</v>
      </c>
      <c r="I9" s="15">
        <v>1.25</v>
      </c>
      <c r="J9" s="11" t="s">
        <v>17</v>
      </c>
      <c r="K9" s="9">
        <v>1</v>
      </c>
      <c r="L9" s="9">
        <v>1</v>
      </c>
      <c r="M9" s="9">
        <v>1</v>
      </c>
      <c r="N9" s="9">
        <v>1</v>
      </c>
      <c r="O9" s="14">
        <v>4</v>
      </c>
      <c r="P9" s="15">
        <v>1</v>
      </c>
      <c r="Q9" s="11" t="s">
        <v>17</v>
      </c>
      <c r="R9" s="9">
        <v>1</v>
      </c>
      <c r="S9" s="9">
        <v>2</v>
      </c>
      <c r="T9" s="9">
        <v>2</v>
      </c>
      <c r="U9" s="9">
        <v>2</v>
      </c>
      <c r="V9" s="14">
        <v>7</v>
      </c>
      <c r="W9" s="15">
        <v>1.75</v>
      </c>
      <c r="X9" s="11" t="s">
        <v>18</v>
      </c>
      <c r="Y9" s="16">
        <v>16</v>
      </c>
      <c r="Z9" s="7">
        <v>1.3333333333333333</v>
      </c>
      <c r="AA9" s="11" t="s">
        <v>17</v>
      </c>
    </row>
    <row r="10" spans="1:28" ht="32.25" thickBot="1" x14ac:dyDescent="0.3">
      <c r="B10" s="1">
        <v>2</v>
      </c>
      <c r="C10" s="64" t="s">
        <v>64</v>
      </c>
      <c r="D10" s="9">
        <v>1</v>
      </c>
      <c r="E10" s="9">
        <v>1</v>
      </c>
      <c r="F10" s="9">
        <v>2</v>
      </c>
      <c r="G10" s="9">
        <v>2</v>
      </c>
      <c r="H10" s="14">
        <v>6</v>
      </c>
      <c r="I10" s="15">
        <v>1.5</v>
      </c>
      <c r="J10" s="11" t="s">
        <v>17</v>
      </c>
      <c r="K10" s="9">
        <v>1</v>
      </c>
      <c r="L10" s="9">
        <v>2</v>
      </c>
      <c r="M10" s="9">
        <v>1</v>
      </c>
      <c r="N10" s="9">
        <v>1</v>
      </c>
      <c r="O10" s="14">
        <v>5</v>
      </c>
      <c r="P10" s="15">
        <v>1.25</v>
      </c>
      <c r="Q10" s="11" t="s">
        <v>17</v>
      </c>
      <c r="R10" s="9">
        <v>1</v>
      </c>
      <c r="S10" s="9">
        <v>1</v>
      </c>
      <c r="T10" s="9">
        <v>1</v>
      </c>
      <c r="U10" s="9">
        <v>1</v>
      </c>
      <c r="V10" s="14">
        <v>4</v>
      </c>
      <c r="W10" s="15">
        <v>1</v>
      </c>
      <c r="X10" s="11" t="s">
        <v>17</v>
      </c>
      <c r="Y10" s="16">
        <v>15</v>
      </c>
      <c r="Z10" s="7">
        <v>1.25</v>
      </c>
      <c r="AA10" s="11" t="s">
        <v>17</v>
      </c>
    </row>
    <row r="11" spans="1:28" ht="48" thickBot="1" x14ac:dyDescent="0.3">
      <c r="B11" s="1">
        <v>3</v>
      </c>
      <c r="C11" s="64" t="s">
        <v>65</v>
      </c>
      <c r="D11" s="9">
        <v>1</v>
      </c>
      <c r="E11" s="9">
        <v>2</v>
      </c>
      <c r="F11" s="9">
        <v>1</v>
      </c>
      <c r="G11" s="9">
        <v>2</v>
      </c>
      <c r="H11" s="14">
        <v>6</v>
      </c>
      <c r="I11" s="15">
        <v>1.5</v>
      </c>
      <c r="J11" s="11" t="s">
        <v>17</v>
      </c>
      <c r="K11" s="9">
        <v>1</v>
      </c>
      <c r="L11" s="9">
        <v>2</v>
      </c>
      <c r="M11" s="9">
        <v>1</v>
      </c>
      <c r="N11" s="9">
        <v>2</v>
      </c>
      <c r="O11" s="14">
        <v>6</v>
      </c>
      <c r="P11" s="15">
        <v>1.5</v>
      </c>
      <c r="Q11" s="11" t="s">
        <v>17</v>
      </c>
      <c r="R11" s="9">
        <v>1</v>
      </c>
      <c r="S11" s="9">
        <v>1</v>
      </c>
      <c r="T11" s="9">
        <v>2</v>
      </c>
      <c r="U11" s="9">
        <v>1</v>
      </c>
      <c r="V11" s="14">
        <v>5</v>
      </c>
      <c r="W11" s="15">
        <v>1.25</v>
      </c>
      <c r="X11" s="11" t="s">
        <v>17</v>
      </c>
      <c r="Y11" s="16">
        <v>17</v>
      </c>
      <c r="Z11" s="7">
        <v>1.4166666666666667</v>
      </c>
      <c r="AA11" s="11" t="s">
        <v>17</v>
      </c>
    </row>
    <row r="12" spans="1:28" ht="32.25" thickBot="1" x14ac:dyDescent="0.3">
      <c r="B12" s="1">
        <v>4</v>
      </c>
      <c r="C12" s="64" t="s">
        <v>66</v>
      </c>
      <c r="D12" s="9">
        <v>2</v>
      </c>
      <c r="E12" s="9">
        <v>2</v>
      </c>
      <c r="F12" s="9">
        <v>1</v>
      </c>
      <c r="G12" s="9">
        <v>2</v>
      </c>
      <c r="H12" s="14">
        <v>7</v>
      </c>
      <c r="I12" s="15">
        <v>1.75</v>
      </c>
      <c r="J12" s="11" t="s">
        <v>18</v>
      </c>
      <c r="K12" s="9">
        <v>1</v>
      </c>
      <c r="L12" s="9">
        <v>1</v>
      </c>
      <c r="M12" s="9">
        <v>3</v>
      </c>
      <c r="N12" s="9">
        <v>3</v>
      </c>
      <c r="O12" s="14">
        <v>8</v>
      </c>
      <c r="P12" s="15">
        <v>2</v>
      </c>
      <c r="Q12" s="11" t="s">
        <v>18</v>
      </c>
      <c r="R12" s="9">
        <v>1</v>
      </c>
      <c r="S12" s="9">
        <v>1</v>
      </c>
      <c r="T12" s="9">
        <v>1</v>
      </c>
      <c r="U12" s="9">
        <v>2</v>
      </c>
      <c r="V12" s="14">
        <v>5</v>
      </c>
      <c r="W12" s="15">
        <v>1.25</v>
      </c>
      <c r="X12" s="11" t="s">
        <v>17</v>
      </c>
      <c r="Y12" s="16">
        <v>20</v>
      </c>
      <c r="Z12" s="7">
        <v>1.6666666666666667</v>
      </c>
      <c r="AA12" s="11" t="s">
        <v>18</v>
      </c>
    </row>
    <row r="13" spans="1:28" ht="48" thickBot="1" x14ac:dyDescent="0.3">
      <c r="B13" s="1">
        <v>5</v>
      </c>
      <c r="C13" s="64" t="s">
        <v>67</v>
      </c>
      <c r="D13" s="9">
        <v>1</v>
      </c>
      <c r="E13" s="9">
        <v>1</v>
      </c>
      <c r="F13" s="9">
        <v>2</v>
      </c>
      <c r="G13" s="9">
        <v>1</v>
      </c>
      <c r="H13" s="14">
        <v>5</v>
      </c>
      <c r="I13" s="15">
        <v>1.25</v>
      </c>
      <c r="J13" s="11" t="s">
        <v>17</v>
      </c>
      <c r="K13" s="9">
        <v>1</v>
      </c>
      <c r="L13" s="9">
        <v>1</v>
      </c>
      <c r="M13" s="9">
        <v>1</v>
      </c>
      <c r="N13" s="9">
        <v>1</v>
      </c>
      <c r="O13" s="14">
        <v>4</v>
      </c>
      <c r="P13" s="15">
        <v>1</v>
      </c>
      <c r="Q13" s="11" t="s">
        <v>17</v>
      </c>
      <c r="R13" s="9">
        <v>2</v>
      </c>
      <c r="S13" s="9">
        <v>1</v>
      </c>
      <c r="T13" s="9">
        <v>1</v>
      </c>
      <c r="U13" s="9">
        <v>1</v>
      </c>
      <c r="V13" s="14">
        <v>5</v>
      </c>
      <c r="W13" s="15">
        <v>1.25</v>
      </c>
      <c r="X13" s="11" t="s">
        <v>17</v>
      </c>
      <c r="Y13" s="16">
        <v>14</v>
      </c>
      <c r="Z13" s="7">
        <v>1.1666666666666667</v>
      </c>
      <c r="AA13" s="11" t="s">
        <v>17</v>
      </c>
    </row>
    <row r="14" spans="1:28" ht="48" thickBot="1" x14ac:dyDescent="0.3">
      <c r="B14" s="1">
        <v>6</v>
      </c>
      <c r="C14" s="64" t="s">
        <v>68</v>
      </c>
      <c r="D14" s="9">
        <v>1</v>
      </c>
      <c r="E14" s="9">
        <v>1</v>
      </c>
      <c r="F14" s="9">
        <v>2</v>
      </c>
      <c r="G14" s="9">
        <v>1</v>
      </c>
      <c r="H14" s="14">
        <v>5</v>
      </c>
      <c r="I14" s="15">
        <v>1.25</v>
      </c>
      <c r="J14" s="11" t="s">
        <v>17</v>
      </c>
      <c r="K14" s="9">
        <v>2</v>
      </c>
      <c r="L14" s="9">
        <v>2</v>
      </c>
      <c r="M14" s="9">
        <v>2</v>
      </c>
      <c r="N14" s="9">
        <v>2</v>
      </c>
      <c r="O14" s="14">
        <v>8</v>
      </c>
      <c r="P14" s="15">
        <v>2</v>
      </c>
      <c r="Q14" s="11" t="s">
        <v>18</v>
      </c>
      <c r="R14" s="9">
        <v>1</v>
      </c>
      <c r="S14" s="9">
        <v>1</v>
      </c>
      <c r="T14" s="9">
        <v>2</v>
      </c>
      <c r="U14" s="9">
        <v>2</v>
      </c>
      <c r="V14" s="14">
        <v>6</v>
      </c>
      <c r="W14" s="15">
        <v>1.5</v>
      </c>
      <c r="X14" s="11" t="s">
        <v>17</v>
      </c>
      <c r="Y14" s="16">
        <v>19</v>
      </c>
      <c r="Z14" s="7">
        <v>1.5833333333333333</v>
      </c>
      <c r="AA14" s="11" t="s">
        <v>17</v>
      </c>
    </row>
    <row r="15" spans="1:28" ht="32.25" thickBot="1" x14ac:dyDescent="0.3">
      <c r="B15" s="1">
        <v>7</v>
      </c>
      <c r="C15" s="64" t="s">
        <v>69</v>
      </c>
      <c r="D15" s="9">
        <v>2</v>
      </c>
      <c r="E15" s="9">
        <v>1</v>
      </c>
      <c r="F15" s="9">
        <v>2</v>
      </c>
      <c r="G15" s="9">
        <v>2</v>
      </c>
      <c r="H15" s="14">
        <v>7</v>
      </c>
      <c r="I15" s="15">
        <v>1.75</v>
      </c>
      <c r="J15" s="11" t="s">
        <v>18</v>
      </c>
      <c r="K15" s="9">
        <v>1</v>
      </c>
      <c r="L15" s="9">
        <v>2</v>
      </c>
      <c r="M15" s="9">
        <v>2</v>
      </c>
      <c r="N15" s="9">
        <v>2</v>
      </c>
      <c r="O15" s="14">
        <v>7</v>
      </c>
      <c r="P15" s="15">
        <v>1.75</v>
      </c>
      <c r="Q15" s="11" t="s">
        <v>18</v>
      </c>
      <c r="R15" s="9">
        <v>1</v>
      </c>
      <c r="S15" s="9">
        <v>2</v>
      </c>
      <c r="T15" s="9">
        <v>2</v>
      </c>
      <c r="U15" s="9">
        <v>1</v>
      </c>
      <c r="V15" s="14">
        <v>6</v>
      </c>
      <c r="W15" s="15">
        <v>1.5</v>
      </c>
      <c r="X15" s="11" t="s">
        <v>17</v>
      </c>
      <c r="Y15" s="16">
        <v>20</v>
      </c>
      <c r="Z15" s="7">
        <v>1.6666666666666667</v>
      </c>
      <c r="AA15" s="11" t="s">
        <v>18</v>
      </c>
    </row>
    <row r="16" spans="1:28" ht="48" thickBot="1" x14ac:dyDescent="0.3">
      <c r="B16" s="1">
        <v>8</v>
      </c>
      <c r="C16" s="64" t="s">
        <v>70</v>
      </c>
      <c r="D16" s="9">
        <v>1</v>
      </c>
      <c r="E16" s="9">
        <v>2</v>
      </c>
      <c r="F16" s="9">
        <v>2</v>
      </c>
      <c r="G16" s="9">
        <v>1</v>
      </c>
      <c r="H16" s="14">
        <v>6</v>
      </c>
      <c r="I16" s="15">
        <v>1.5</v>
      </c>
      <c r="J16" s="11" t="s">
        <v>17</v>
      </c>
      <c r="K16" s="9">
        <v>1</v>
      </c>
      <c r="L16" s="9">
        <v>1</v>
      </c>
      <c r="M16" s="9">
        <v>1</v>
      </c>
      <c r="N16" s="9">
        <v>2</v>
      </c>
      <c r="O16" s="14">
        <v>5</v>
      </c>
      <c r="P16" s="15">
        <v>1.25</v>
      </c>
      <c r="Q16" s="11" t="s">
        <v>17</v>
      </c>
      <c r="R16" s="9">
        <v>1</v>
      </c>
      <c r="S16" s="9">
        <v>2</v>
      </c>
      <c r="T16" s="9">
        <v>1</v>
      </c>
      <c r="U16" s="9">
        <v>2</v>
      </c>
      <c r="V16" s="14">
        <v>6</v>
      </c>
      <c r="W16" s="15">
        <v>1.5</v>
      </c>
      <c r="X16" s="11" t="s">
        <v>17</v>
      </c>
      <c r="Y16" s="16">
        <v>17</v>
      </c>
      <c r="Z16" s="7">
        <v>1.4166666666666667</v>
      </c>
      <c r="AA16" s="11" t="s">
        <v>17</v>
      </c>
    </row>
    <row r="17" spans="2:27" ht="32.25" thickBot="1" x14ac:dyDescent="0.3">
      <c r="B17" s="1">
        <v>9</v>
      </c>
      <c r="C17" s="64" t="s">
        <v>71</v>
      </c>
      <c r="D17" s="9">
        <v>2</v>
      </c>
      <c r="E17" s="9">
        <v>2</v>
      </c>
      <c r="F17" s="9">
        <v>2</v>
      </c>
      <c r="G17" s="9">
        <v>1</v>
      </c>
      <c r="H17" s="14">
        <v>7</v>
      </c>
      <c r="I17" s="15">
        <v>1.75</v>
      </c>
      <c r="J17" s="11" t="s">
        <v>18</v>
      </c>
      <c r="K17" s="9">
        <v>2</v>
      </c>
      <c r="L17" s="9">
        <v>2</v>
      </c>
      <c r="M17" s="9">
        <v>1</v>
      </c>
      <c r="N17" s="9">
        <v>2</v>
      </c>
      <c r="O17" s="14">
        <v>7</v>
      </c>
      <c r="P17" s="15">
        <v>1.75</v>
      </c>
      <c r="Q17" s="11" t="s">
        <v>18</v>
      </c>
      <c r="R17" s="9">
        <v>1</v>
      </c>
      <c r="S17" s="9">
        <v>2</v>
      </c>
      <c r="T17" s="9">
        <v>2</v>
      </c>
      <c r="U17" s="9">
        <v>2</v>
      </c>
      <c r="V17" s="14">
        <v>7</v>
      </c>
      <c r="W17" s="15">
        <v>1.75</v>
      </c>
      <c r="X17" s="11" t="s">
        <v>18</v>
      </c>
      <c r="Y17" s="16">
        <v>21</v>
      </c>
      <c r="Z17" s="7">
        <v>1.75</v>
      </c>
      <c r="AA17" s="11" t="s">
        <v>18</v>
      </c>
    </row>
    <row r="18" spans="2:27" ht="32.25" thickBot="1" x14ac:dyDescent="0.3">
      <c r="B18" s="1">
        <v>10</v>
      </c>
      <c r="C18" s="64" t="s">
        <v>72</v>
      </c>
      <c r="D18" s="9">
        <v>1</v>
      </c>
      <c r="E18" s="9">
        <v>2</v>
      </c>
      <c r="F18" s="9">
        <v>2</v>
      </c>
      <c r="G18" s="9">
        <v>2</v>
      </c>
      <c r="H18" s="14">
        <v>7</v>
      </c>
      <c r="I18" s="15">
        <v>1.75</v>
      </c>
      <c r="J18" s="11" t="s">
        <v>18</v>
      </c>
      <c r="K18" s="9">
        <v>2</v>
      </c>
      <c r="L18" s="9">
        <v>1</v>
      </c>
      <c r="M18" s="9">
        <v>2</v>
      </c>
      <c r="N18" s="9">
        <v>2</v>
      </c>
      <c r="O18" s="14">
        <v>7</v>
      </c>
      <c r="P18" s="15">
        <v>1.75</v>
      </c>
      <c r="Q18" s="11" t="s">
        <v>18</v>
      </c>
      <c r="R18" s="9">
        <v>1</v>
      </c>
      <c r="S18" s="9">
        <v>2</v>
      </c>
      <c r="T18" s="9">
        <v>2</v>
      </c>
      <c r="U18" s="9">
        <v>2</v>
      </c>
      <c r="V18" s="14">
        <v>7</v>
      </c>
      <c r="W18" s="15">
        <v>1.75</v>
      </c>
      <c r="X18" s="11" t="s">
        <v>18</v>
      </c>
      <c r="Y18" s="16">
        <v>21</v>
      </c>
      <c r="Z18" s="7">
        <v>1.75</v>
      </c>
      <c r="AA18" s="11" t="s">
        <v>18</v>
      </c>
    </row>
    <row r="19" spans="2:27" ht="32.25" thickBot="1" x14ac:dyDescent="0.3">
      <c r="B19" s="1">
        <v>11</v>
      </c>
      <c r="C19" s="64" t="s">
        <v>73</v>
      </c>
      <c r="D19" s="9">
        <v>1</v>
      </c>
      <c r="E19" s="9">
        <v>1</v>
      </c>
      <c r="F19" s="9">
        <v>1</v>
      </c>
      <c r="G19" s="9">
        <v>1</v>
      </c>
      <c r="H19" s="14">
        <v>4</v>
      </c>
      <c r="I19" s="15">
        <v>1</v>
      </c>
      <c r="J19" s="11" t="s">
        <v>17</v>
      </c>
      <c r="K19" s="9">
        <v>2</v>
      </c>
      <c r="L19" s="9">
        <v>2</v>
      </c>
      <c r="M19" s="9">
        <v>1</v>
      </c>
      <c r="N19" s="9">
        <v>2</v>
      </c>
      <c r="O19" s="14">
        <v>7</v>
      </c>
      <c r="P19" s="15">
        <v>1.75</v>
      </c>
      <c r="Q19" s="11" t="s">
        <v>18</v>
      </c>
      <c r="R19" s="9">
        <v>2</v>
      </c>
      <c r="S19" s="9">
        <v>2</v>
      </c>
      <c r="T19" s="9">
        <v>2</v>
      </c>
      <c r="U19" s="9">
        <v>2</v>
      </c>
      <c r="V19" s="14">
        <v>8</v>
      </c>
      <c r="W19" s="15">
        <v>2</v>
      </c>
      <c r="X19" s="11" t="s">
        <v>18</v>
      </c>
      <c r="Y19" s="16">
        <v>19</v>
      </c>
      <c r="Z19" s="7">
        <v>1.5833333333333333</v>
      </c>
      <c r="AA19" s="11" t="s">
        <v>17</v>
      </c>
    </row>
    <row r="20" spans="2:27" ht="48" thickBot="1" x14ac:dyDescent="0.3">
      <c r="B20" s="1">
        <v>12</v>
      </c>
      <c r="C20" s="64" t="s">
        <v>74</v>
      </c>
      <c r="D20" s="9">
        <v>1</v>
      </c>
      <c r="E20" s="9">
        <v>1</v>
      </c>
      <c r="F20" s="9">
        <v>1</v>
      </c>
      <c r="G20" s="9">
        <v>1</v>
      </c>
      <c r="H20" s="14">
        <v>4</v>
      </c>
      <c r="I20" s="15">
        <v>1</v>
      </c>
      <c r="J20" s="11" t="s">
        <v>17</v>
      </c>
      <c r="K20" s="9">
        <v>2</v>
      </c>
      <c r="L20" s="9">
        <v>2</v>
      </c>
      <c r="M20" s="9">
        <v>2</v>
      </c>
      <c r="N20" s="9">
        <v>2</v>
      </c>
      <c r="O20" s="14">
        <v>8</v>
      </c>
      <c r="P20" s="15">
        <v>2</v>
      </c>
      <c r="Q20" s="11" t="s">
        <v>18</v>
      </c>
      <c r="R20" s="9">
        <v>1</v>
      </c>
      <c r="S20" s="9">
        <v>1</v>
      </c>
      <c r="T20" s="9">
        <v>1</v>
      </c>
      <c r="U20" s="9">
        <v>1</v>
      </c>
      <c r="V20" s="14">
        <v>4</v>
      </c>
      <c r="W20" s="15">
        <v>1</v>
      </c>
      <c r="X20" s="11" t="s">
        <v>17</v>
      </c>
      <c r="Y20" s="16">
        <v>16</v>
      </c>
      <c r="Z20" s="7">
        <v>1.3333333333333333</v>
      </c>
      <c r="AA20" s="11" t="s">
        <v>17</v>
      </c>
    </row>
    <row r="21" spans="2:27" ht="32.25" thickBot="1" x14ac:dyDescent="0.3">
      <c r="B21" s="1">
        <v>13</v>
      </c>
      <c r="C21" s="64" t="s">
        <v>75</v>
      </c>
      <c r="D21" s="9">
        <v>1</v>
      </c>
      <c r="E21" s="9">
        <v>1</v>
      </c>
      <c r="F21" s="9">
        <v>1</v>
      </c>
      <c r="G21" s="9">
        <v>1</v>
      </c>
      <c r="H21" s="14">
        <v>4</v>
      </c>
      <c r="I21" s="15">
        <v>1</v>
      </c>
      <c r="J21" s="11" t="s">
        <v>17</v>
      </c>
      <c r="K21" s="9">
        <v>1</v>
      </c>
      <c r="L21" s="9">
        <v>2</v>
      </c>
      <c r="M21" s="9">
        <v>2</v>
      </c>
      <c r="N21" s="9">
        <v>1</v>
      </c>
      <c r="O21" s="14">
        <v>6</v>
      </c>
      <c r="P21" s="15">
        <v>1.5</v>
      </c>
      <c r="Q21" s="11" t="s">
        <v>17</v>
      </c>
      <c r="R21" s="9">
        <v>1</v>
      </c>
      <c r="S21" s="9">
        <v>1</v>
      </c>
      <c r="T21" s="9">
        <v>1</v>
      </c>
      <c r="U21" s="9">
        <v>1</v>
      </c>
      <c r="V21" s="14">
        <v>4</v>
      </c>
      <c r="W21" s="15">
        <v>1</v>
      </c>
      <c r="X21" s="11" t="s">
        <v>17</v>
      </c>
      <c r="Y21" s="16">
        <v>14</v>
      </c>
      <c r="Z21" s="7">
        <v>1.1666666666666667</v>
      </c>
      <c r="AA21" s="11" t="s">
        <v>17</v>
      </c>
    </row>
    <row r="22" spans="2:27" ht="48" thickBot="1" x14ac:dyDescent="0.3">
      <c r="B22" s="1">
        <v>14</v>
      </c>
      <c r="C22" s="64" t="s">
        <v>76</v>
      </c>
      <c r="D22" s="9">
        <v>1</v>
      </c>
      <c r="E22" s="9">
        <v>2</v>
      </c>
      <c r="F22" s="9">
        <v>1</v>
      </c>
      <c r="G22" s="9">
        <v>2</v>
      </c>
      <c r="H22" s="14">
        <v>6</v>
      </c>
      <c r="I22" s="15">
        <v>1.5</v>
      </c>
      <c r="J22" s="11" t="s">
        <v>17</v>
      </c>
      <c r="K22" s="9">
        <v>1</v>
      </c>
      <c r="L22" s="9">
        <v>2</v>
      </c>
      <c r="M22" s="9">
        <v>2</v>
      </c>
      <c r="N22" s="9">
        <v>2</v>
      </c>
      <c r="O22" s="14">
        <v>7</v>
      </c>
      <c r="P22" s="15">
        <v>1.75</v>
      </c>
      <c r="Q22" s="11" t="s">
        <v>18</v>
      </c>
      <c r="R22" s="9">
        <v>1</v>
      </c>
      <c r="S22" s="9">
        <v>1</v>
      </c>
      <c r="T22" s="9">
        <v>1</v>
      </c>
      <c r="U22" s="9">
        <v>1</v>
      </c>
      <c r="V22" s="14">
        <v>4</v>
      </c>
      <c r="W22" s="15">
        <v>1</v>
      </c>
      <c r="X22" s="11" t="s">
        <v>17</v>
      </c>
      <c r="Y22" s="16">
        <v>17</v>
      </c>
      <c r="Z22" s="7">
        <v>1.4166666666666667</v>
      </c>
      <c r="AA22" s="11" t="s">
        <v>17</v>
      </c>
    </row>
    <row r="23" spans="2:27" ht="32.25" thickBot="1" x14ac:dyDescent="0.3">
      <c r="B23" s="1">
        <v>15</v>
      </c>
      <c r="C23" s="64" t="s">
        <v>77</v>
      </c>
      <c r="D23" s="9">
        <v>1</v>
      </c>
      <c r="E23" s="9">
        <v>1</v>
      </c>
      <c r="F23" s="9">
        <v>1</v>
      </c>
      <c r="G23" s="9">
        <v>2</v>
      </c>
      <c r="H23" s="14">
        <v>5</v>
      </c>
      <c r="I23" s="15">
        <v>1.25</v>
      </c>
      <c r="J23" s="11" t="s">
        <v>17</v>
      </c>
      <c r="K23" s="9">
        <v>1</v>
      </c>
      <c r="L23" s="9">
        <v>1</v>
      </c>
      <c r="M23" s="9">
        <v>2</v>
      </c>
      <c r="N23" s="9">
        <v>1</v>
      </c>
      <c r="O23" s="14">
        <v>5</v>
      </c>
      <c r="P23" s="15">
        <v>1.25</v>
      </c>
      <c r="Q23" s="11" t="s">
        <v>17</v>
      </c>
      <c r="R23" s="9">
        <v>1</v>
      </c>
      <c r="S23" s="9">
        <v>2</v>
      </c>
      <c r="T23" s="9">
        <v>1</v>
      </c>
      <c r="U23" s="9">
        <v>1</v>
      </c>
      <c r="V23" s="14">
        <v>5</v>
      </c>
      <c r="W23" s="15">
        <v>1.25</v>
      </c>
      <c r="X23" s="11" t="s">
        <v>17</v>
      </c>
      <c r="Y23" s="16">
        <v>15</v>
      </c>
      <c r="Z23" s="7">
        <v>1.25</v>
      </c>
      <c r="AA23" s="11" t="s">
        <v>17</v>
      </c>
    </row>
    <row r="24" spans="2:27" ht="48" thickBot="1" x14ac:dyDescent="0.3">
      <c r="B24" s="1">
        <v>16</v>
      </c>
      <c r="C24" s="64" t="s">
        <v>78</v>
      </c>
      <c r="D24" s="9">
        <v>1</v>
      </c>
      <c r="E24" s="9">
        <v>1</v>
      </c>
      <c r="F24" s="9">
        <v>2</v>
      </c>
      <c r="G24" s="9">
        <v>2</v>
      </c>
      <c r="H24" s="14">
        <v>6</v>
      </c>
      <c r="I24" s="15">
        <v>1.5</v>
      </c>
      <c r="J24" s="11" t="s">
        <v>17</v>
      </c>
      <c r="K24" s="9">
        <v>1</v>
      </c>
      <c r="L24" s="9">
        <v>1</v>
      </c>
      <c r="M24" s="9">
        <v>1</v>
      </c>
      <c r="N24" s="9">
        <v>2</v>
      </c>
      <c r="O24" s="14">
        <v>5</v>
      </c>
      <c r="P24" s="15">
        <v>1.25</v>
      </c>
      <c r="Q24" s="11" t="s">
        <v>17</v>
      </c>
      <c r="R24" s="9">
        <v>2</v>
      </c>
      <c r="S24" s="9">
        <v>2</v>
      </c>
      <c r="T24" s="9">
        <v>2</v>
      </c>
      <c r="U24" s="9">
        <v>2</v>
      </c>
      <c r="V24" s="14">
        <v>8</v>
      </c>
      <c r="W24" s="15">
        <v>2</v>
      </c>
      <c r="X24" s="11" t="s">
        <v>18</v>
      </c>
      <c r="Y24" s="16">
        <v>19</v>
      </c>
      <c r="Z24" s="7">
        <v>1.5833333333333333</v>
      </c>
      <c r="AA24" s="11" t="s">
        <v>17</v>
      </c>
    </row>
    <row r="25" spans="2:27" ht="32.25" thickBot="1" x14ac:dyDescent="0.3">
      <c r="B25" s="1">
        <v>17</v>
      </c>
      <c r="C25" s="64" t="s">
        <v>79</v>
      </c>
      <c r="D25" s="9">
        <v>2</v>
      </c>
      <c r="E25" s="9">
        <v>2</v>
      </c>
      <c r="F25" s="9">
        <v>2</v>
      </c>
      <c r="G25" s="9">
        <v>1</v>
      </c>
      <c r="H25" s="14">
        <v>7</v>
      </c>
      <c r="I25" s="15">
        <v>1.75</v>
      </c>
      <c r="J25" s="11" t="s">
        <v>18</v>
      </c>
      <c r="K25" s="9">
        <v>1</v>
      </c>
      <c r="L25" s="9">
        <v>1</v>
      </c>
      <c r="M25" s="9">
        <v>1</v>
      </c>
      <c r="N25" s="9">
        <v>1</v>
      </c>
      <c r="O25" s="14">
        <v>4</v>
      </c>
      <c r="P25" s="15">
        <v>1</v>
      </c>
      <c r="Q25" s="11" t="s">
        <v>17</v>
      </c>
      <c r="R25" s="9">
        <v>1</v>
      </c>
      <c r="S25" s="9">
        <v>1</v>
      </c>
      <c r="T25" s="9">
        <v>1</v>
      </c>
      <c r="U25" s="9">
        <v>1</v>
      </c>
      <c r="V25" s="14">
        <v>4</v>
      </c>
      <c r="W25" s="15">
        <v>1</v>
      </c>
      <c r="X25" s="11" t="s">
        <v>17</v>
      </c>
      <c r="Y25" s="16">
        <v>15</v>
      </c>
      <c r="Z25" s="7">
        <v>1.25</v>
      </c>
      <c r="AA25" s="11" t="s">
        <v>17</v>
      </c>
    </row>
    <row r="26" spans="2:27" ht="32.25" thickBot="1" x14ac:dyDescent="0.3">
      <c r="B26" s="1">
        <v>18</v>
      </c>
      <c r="C26" s="64" t="s">
        <v>80</v>
      </c>
      <c r="D26" s="9">
        <v>1</v>
      </c>
      <c r="E26" s="9">
        <v>1</v>
      </c>
      <c r="F26" s="9">
        <v>1</v>
      </c>
      <c r="G26" s="9">
        <v>1</v>
      </c>
      <c r="H26" s="14">
        <v>4</v>
      </c>
      <c r="I26" s="15">
        <v>1</v>
      </c>
      <c r="J26" s="11" t="s">
        <v>17</v>
      </c>
      <c r="K26" s="9">
        <v>1</v>
      </c>
      <c r="L26" s="9">
        <v>2</v>
      </c>
      <c r="M26" s="9">
        <v>2</v>
      </c>
      <c r="N26" s="9">
        <v>1</v>
      </c>
      <c r="O26" s="14">
        <v>6</v>
      </c>
      <c r="P26" s="15">
        <v>1.5</v>
      </c>
      <c r="Q26" s="11" t="s">
        <v>17</v>
      </c>
      <c r="R26" s="9">
        <v>1</v>
      </c>
      <c r="S26" s="9">
        <v>1</v>
      </c>
      <c r="T26" s="9">
        <v>1</v>
      </c>
      <c r="U26" s="9">
        <v>1</v>
      </c>
      <c r="V26" s="14">
        <v>4</v>
      </c>
      <c r="W26" s="15">
        <v>1</v>
      </c>
      <c r="X26" s="11" t="s">
        <v>17</v>
      </c>
      <c r="Y26" s="16">
        <v>14</v>
      </c>
      <c r="Z26" s="7">
        <v>1.1666666666666667</v>
      </c>
      <c r="AA26" s="11" t="s">
        <v>17</v>
      </c>
    </row>
    <row r="27" spans="2:27" ht="32.25" thickBot="1" x14ac:dyDescent="0.3">
      <c r="B27" s="1">
        <v>19</v>
      </c>
      <c r="C27" s="64" t="s">
        <v>81</v>
      </c>
      <c r="D27" s="9">
        <v>1</v>
      </c>
      <c r="E27" s="9">
        <v>2</v>
      </c>
      <c r="F27" s="9">
        <v>1</v>
      </c>
      <c r="G27" s="9">
        <v>2</v>
      </c>
      <c r="H27" s="14">
        <v>6</v>
      </c>
      <c r="I27" s="15">
        <v>1.5</v>
      </c>
      <c r="J27" s="11" t="s">
        <v>17</v>
      </c>
      <c r="K27" s="9">
        <v>1</v>
      </c>
      <c r="L27" s="9">
        <v>2</v>
      </c>
      <c r="M27" s="9">
        <v>1</v>
      </c>
      <c r="N27" s="9">
        <v>1</v>
      </c>
      <c r="O27" s="14">
        <v>5</v>
      </c>
      <c r="P27" s="15">
        <v>1.25</v>
      </c>
      <c r="Q27" s="11" t="s">
        <v>17</v>
      </c>
      <c r="R27" s="9">
        <v>1</v>
      </c>
      <c r="S27" s="9">
        <v>1</v>
      </c>
      <c r="T27" s="9">
        <v>1</v>
      </c>
      <c r="U27" s="9">
        <v>1</v>
      </c>
      <c r="V27" s="14">
        <v>4</v>
      </c>
      <c r="W27" s="15">
        <v>1</v>
      </c>
      <c r="X27" s="11" t="s">
        <v>17</v>
      </c>
      <c r="Y27" s="16">
        <v>15</v>
      </c>
      <c r="Z27" s="7">
        <v>1.25</v>
      </c>
      <c r="AA27" s="11" t="s">
        <v>17</v>
      </c>
    </row>
    <row r="28" spans="2:27" ht="32.25" thickBot="1" x14ac:dyDescent="0.3">
      <c r="B28" s="1">
        <v>20</v>
      </c>
      <c r="C28" s="64" t="s">
        <v>82</v>
      </c>
      <c r="D28" s="9">
        <v>2</v>
      </c>
      <c r="E28" s="9">
        <v>1</v>
      </c>
      <c r="F28" s="9">
        <v>2</v>
      </c>
      <c r="G28" s="9">
        <v>2</v>
      </c>
      <c r="H28" s="14">
        <v>7</v>
      </c>
      <c r="I28" s="15">
        <v>1.75</v>
      </c>
      <c r="J28" s="11" t="s">
        <v>18</v>
      </c>
      <c r="K28" s="9">
        <v>2</v>
      </c>
      <c r="L28" s="9">
        <v>2</v>
      </c>
      <c r="M28" s="9">
        <v>2</v>
      </c>
      <c r="N28" s="9">
        <v>2</v>
      </c>
      <c r="O28" s="14">
        <v>8</v>
      </c>
      <c r="P28" s="15">
        <v>2</v>
      </c>
      <c r="Q28" s="11" t="s">
        <v>18</v>
      </c>
      <c r="R28" s="9">
        <v>1</v>
      </c>
      <c r="S28" s="9">
        <v>2</v>
      </c>
      <c r="T28" s="9">
        <v>1</v>
      </c>
      <c r="U28" s="9">
        <v>1</v>
      </c>
      <c r="V28" s="14">
        <v>5</v>
      </c>
      <c r="W28" s="15">
        <v>1.25</v>
      </c>
      <c r="X28" s="11" t="s">
        <v>17</v>
      </c>
      <c r="Y28" s="16">
        <v>20</v>
      </c>
      <c r="Z28" s="7">
        <v>1.6666666666666667</v>
      </c>
      <c r="AA28" s="11" t="s">
        <v>18</v>
      </c>
    </row>
    <row r="29" spans="2:27" x14ac:dyDescent="0.25">
      <c r="B29" s="34"/>
      <c r="C29" s="34"/>
      <c r="D29" s="17"/>
      <c r="E29" s="18"/>
      <c r="F29" s="18"/>
      <c r="G29" s="18"/>
      <c r="H29" s="19"/>
      <c r="I29" s="1" t="s">
        <v>15</v>
      </c>
      <c r="J29" s="9" t="s">
        <v>11</v>
      </c>
      <c r="K29" s="17"/>
      <c r="L29" s="18"/>
      <c r="M29" s="18"/>
      <c r="N29" s="18"/>
      <c r="O29" s="19"/>
      <c r="P29" s="1" t="s">
        <v>15</v>
      </c>
      <c r="Q29" s="9" t="s">
        <v>11</v>
      </c>
      <c r="R29" s="17"/>
      <c r="S29" s="18"/>
      <c r="T29" s="18"/>
      <c r="U29" s="18"/>
      <c r="V29" s="19"/>
      <c r="W29" s="1" t="s">
        <v>15</v>
      </c>
      <c r="X29" s="9" t="s">
        <v>11</v>
      </c>
      <c r="Y29" s="2"/>
      <c r="Z29" s="2"/>
      <c r="AA29" s="2"/>
    </row>
    <row r="30" spans="2:27" x14ac:dyDescent="0.25">
      <c r="B30" s="35"/>
      <c r="C30" s="35"/>
      <c r="D30" s="17" t="s">
        <v>20</v>
      </c>
      <c r="E30" s="18"/>
      <c r="F30" s="18"/>
      <c r="G30" s="18"/>
      <c r="H30" s="19"/>
      <c r="I30" s="8">
        <v>20</v>
      </c>
      <c r="J30" s="8">
        <v>100</v>
      </c>
      <c r="K30" s="17" t="s">
        <v>20</v>
      </c>
      <c r="L30" s="18"/>
      <c r="M30" s="18"/>
      <c r="N30" s="18"/>
      <c r="O30" s="19"/>
      <c r="P30" s="8">
        <v>20</v>
      </c>
      <c r="Q30" s="8">
        <v>100</v>
      </c>
      <c r="R30" s="17" t="s">
        <v>20</v>
      </c>
      <c r="S30" s="18"/>
      <c r="T30" s="18"/>
      <c r="U30" s="18"/>
      <c r="V30" s="19"/>
      <c r="W30" s="8">
        <v>20</v>
      </c>
      <c r="X30" s="8">
        <v>100</v>
      </c>
      <c r="Y30" s="2"/>
      <c r="Z30" s="2"/>
      <c r="AA30" s="2"/>
    </row>
    <row r="31" spans="2:27" x14ac:dyDescent="0.25">
      <c r="B31" s="35"/>
      <c r="C31" s="35"/>
      <c r="D31" s="17" t="s">
        <v>25</v>
      </c>
      <c r="E31" s="18"/>
      <c r="F31" s="18"/>
      <c r="G31" s="18"/>
      <c r="H31" s="19"/>
      <c r="I31" s="10">
        <v>14</v>
      </c>
      <c r="J31" s="3">
        <v>40</v>
      </c>
      <c r="K31" s="17" t="s">
        <v>25</v>
      </c>
      <c r="L31" s="18"/>
      <c r="M31" s="18"/>
      <c r="N31" s="18"/>
      <c r="O31" s="19"/>
      <c r="P31" s="10">
        <v>11</v>
      </c>
      <c r="Q31" s="3">
        <v>36</v>
      </c>
      <c r="R31" s="17" t="s">
        <v>25</v>
      </c>
      <c r="S31" s="18"/>
      <c r="T31" s="18"/>
      <c r="U31" s="18"/>
      <c r="V31" s="19"/>
      <c r="W31" s="10">
        <v>15</v>
      </c>
      <c r="X31" s="3">
        <v>41</v>
      </c>
      <c r="Y31" s="2"/>
      <c r="Z31" s="2"/>
      <c r="AA31" s="2"/>
    </row>
    <row r="32" spans="2:27" x14ac:dyDescent="0.25">
      <c r="B32" s="35"/>
      <c r="C32" s="35"/>
      <c r="D32" s="17" t="s">
        <v>26</v>
      </c>
      <c r="E32" s="18"/>
      <c r="F32" s="18"/>
      <c r="G32" s="18"/>
      <c r="H32" s="19"/>
      <c r="I32" s="10">
        <v>6</v>
      </c>
      <c r="J32" s="3">
        <v>30</v>
      </c>
      <c r="K32" s="17" t="s">
        <v>26</v>
      </c>
      <c r="L32" s="18"/>
      <c r="M32" s="18"/>
      <c r="N32" s="18"/>
      <c r="O32" s="19"/>
      <c r="P32" s="10">
        <v>9</v>
      </c>
      <c r="Q32" s="3">
        <v>45</v>
      </c>
      <c r="R32" s="17" t="s">
        <v>26</v>
      </c>
      <c r="S32" s="18"/>
      <c r="T32" s="18"/>
      <c r="U32" s="18"/>
      <c r="V32" s="19"/>
      <c r="W32" s="10">
        <v>5</v>
      </c>
      <c r="X32" s="3">
        <v>45</v>
      </c>
      <c r="Y32" s="2"/>
      <c r="Z32" s="2"/>
      <c r="AA32" s="2"/>
    </row>
    <row r="33" spans="2:29" x14ac:dyDescent="0.25">
      <c r="B33" s="35"/>
      <c r="C33" s="35"/>
      <c r="D33" s="17" t="s">
        <v>27</v>
      </c>
      <c r="E33" s="18"/>
      <c r="F33" s="18"/>
      <c r="G33" s="18"/>
      <c r="H33" s="19"/>
      <c r="I33" s="10">
        <v>0</v>
      </c>
      <c r="J33" s="3">
        <v>10</v>
      </c>
      <c r="K33" s="17" t="s">
        <v>27</v>
      </c>
      <c r="L33" s="18"/>
      <c r="M33" s="18"/>
      <c r="N33" s="18"/>
      <c r="O33" s="19"/>
      <c r="P33" s="10">
        <v>0</v>
      </c>
      <c r="Q33" s="3">
        <v>14</v>
      </c>
      <c r="R33" s="17" t="s">
        <v>27</v>
      </c>
      <c r="S33" s="18"/>
      <c r="T33" s="18"/>
      <c r="U33" s="18"/>
      <c r="V33" s="19"/>
      <c r="W33" s="10">
        <v>0</v>
      </c>
      <c r="X33" s="3">
        <v>14</v>
      </c>
      <c r="Y33" s="2"/>
      <c r="Z33" s="2"/>
      <c r="AA33" s="2"/>
    </row>
    <row r="34" spans="2:29" x14ac:dyDescent="0.25">
      <c r="B34" s="35"/>
      <c r="C34" s="35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9"/>
      <c r="Z34" s="1" t="s">
        <v>15</v>
      </c>
      <c r="AA34" s="9" t="s">
        <v>11</v>
      </c>
    </row>
    <row r="35" spans="2:29" x14ac:dyDescent="0.25">
      <c r="B35" s="35"/>
      <c r="C35" s="35"/>
      <c r="D35" s="31" t="s">
        <v>21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8">
        <v>20</v>
      </c>
      <c r="AA35" s="8">
        <v>100</v>
      </c>
    </row>
    <row r="36" spans="2:29" x14ac:dyDescent="0.25">
      <c r="B36" s="35"/>
      <c r="C36" s="35"/>
      <c r="D36" s="28" t="s">
        <v>22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10">
        <v>15</v>
      </c>
      <c r="AA36" s="3">
        <v>36</v>
      </c>
    </row>
    <row r="37" spans="2:29" x14ac:dyDescent="0.25">
      <c r="B37" s="35"/>
      <c r="C37" s="35"/>
      <c r="D37" s="28" t="s">
        <v>23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0"/>
      <c r="Z37" s="10">
        <v>5</v>
      </c>
      <c r="AA37" s="3">
        <v>54</v>
      </c>
    </row>
    <row r="38" spans="2:29" x14ac:dyDescent="0.25">
      <c r="B38" s="36"/>
      <c r="C38" s="36"/>
      <c r="D38" s="28" t="s">
        <v>24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30"/>
      <c r="Z38" s="10">
        <v>0</v>
      </c>
      <c r="AA38" s="3">
        <v>10</v>
      </c>
    </row>
    <row r="40" spans="2:29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</sheetData>
  <mergeCells count="44">
    <mergeCell ref="B40:AC40"/>
    <mergeCell ref="A2:AB2"/>
    <mergeCell ref="A3:AB3"/>
    <mergeCell ref="A4:AB4"/>
    <mergeCell ref="Y7:Y8"/>
    <mergeCell ref="Z7:Z8"/>
    <mergeCell ref="AA7:AA8"/>
    <mergeCell ref="H7:H8"/>
    <mergeCell ref="W7:W8"/>
    <mergeCell ref="X7:X8"/>
    <mergeCell ref="C7:C8"/>
    <mergeCell ref="B7:B8"/>
    <mergeCell ref="B6:AA6"/>
    <mergeCell ref="V7:V8"/>
    <mergeCell ref="D7:G7"/>
    <mergeCell ref="R7:U7"/>
    <mergeCell ref="I7:I8"/>
    <mergeCell ref="D37:Y37"/>
    <mergeCell ref="D38:Y38"/>
    <mergeCell ref="D35:Y35"/>
    <mergeCell ref="B29:B38"/>
    <mergeCell ref="C29:C38"/>
    <mergeCell ref="D29:H29"/>
    <mergeCell ref="D30:H30"/>
    <mergeCell ref="K29:O29"/>
    <mergeCell ref="D31:H31"/>
    <mergeCell ref="D32:H32"/>
    <mergeCell ref="D33:H33"/>
    <mergeCell ref="D34:Y34"/>
    <mergeCell ref="D36:Y36"/>
    <mergeCell ref="K30:O30"/>
    <mergeCell ref="K31:O31"/>
    <mergeCell ref="K32:O32"/>
    <mergeCell ref="J7:J8"/>
    <mergeCell ref="O7:O8"/>
    <mergeCell ref="P7:P8"/>
    <mergeCell ref="Q7:Q8"/>
    <mergeCell ref="K7:N7"/>
    <mergeCell ref="K33:O33"/>
    <mergeCell ref="R29:V29"/>
    <mergeCell ref="R30:V30"/>
    <mergeCell ref="R31:V31"/>
    <mergeCell ref="R32:V32"/>
    <mergeCell ref="R33:V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3AFC-E706-400D-842B-DD1F7946279F}">
  <dimension ref="A2:AK92"/>
  <sheetViews>
    <sheetView zoomScale="66" zoomScaleNormal="66" workbookViewId="0">
      <selection activeCell="L19" sqref="L19"/>
    </sheetView>
  </sheetViews>
  <sheetFormatPr defaultRowHeight="15" x14ac:dyDescent="0.25"/>
  <cols>
    <col min="2" max="2" width="5.42578125" customWidth="1"/>
    <col min="3" max="3" width="24.7109375" customWidth="1"/>
    <col min="4" max="4" width="10.42578125" customWidth="1"/>
    <col min="5" max="5" width="8.42578125" customWidth="1"/>
    <col min="6" max="6" width="8.7109375" customWidth="1"/>
    <col min="7" max="7" width="5.7109375" customWidth="1"/>
    <col min="8" max="9" width="5.5703125" customWidth="1"/>
    <col min="10" max="10" width="9" customWidth="1"/>
    <col min="11" max="11" width="11.85546875" customWidth="1"/>
    <col min="12" max="14" width="7.7109375" customWidth="1"/>
    <col min="15" max="15" width="13.140625" customWidth="1"/>
    <col min="16" max="16" width="4" customWidth="1"/>
    <col min="17" max="17" width="5.85546875" customWidth="1"/>
    <col min="18" max="18" width="9.140625" customWidth="1"/>
    <col min="19" max="19" width="12.85546875" customWidth="1"/>
    <col min="20" max="21" width="11.85546875" customWidth="1"/>
    <col min="22" max="22" width="4.140625" customWidth="1"/>
    <col min="23" max="23" width="5.5703125" customWidth="1"/>
    <col min="24" max="24" width="9.7109375" customWidth="1"/>
    <col min="25" max="25" width="5.85546875" customWidth="1"/>
    <col min="26" max="26" width="6.28515625" customWidth="1"/>
    <col min="27" max="27" width="6" customWidth="1"/>
    <col min="28" max="28" width="8.42578125" customWidth="1"/>
    <col min="29" max="29" width="8" customWidth="1"/>
    <col min="30" max="30" width="7" customWidth="1"/>
    <col min="31" max="32" width="5.140625" customWidth="1"/>
    <col min="36" max="36" width="10.7109375" customWidth="1"/>
  </cols>
  <sheetData>
    <row r="2" spans="1:3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x14ac:dyDescent="0.2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x14ac:dyDescent="0.25">
      <c r="A4" s="37" t="s">
        <v>61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6" spans="1:37" x14ac:dyDescent="0.25">
      <c r="B6" s="54" t="s">
        <v>1</v>
      </c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4"/>
      <c r="AI6" s="54"/>
      <c r="AJ6" s="54"/>
    </row>
    <row r="7" spans="1:37" ht="38.25" customHeight="1" x14ac:dyDescent="0.25">
      <c r="B7" s="56" t="s">
        <v>2</v>
      </c>
      <c r="C7" s="57" t="s">
        <v>3</v>
      </c>
      <c r="D7" s="56" t="s">
        <v>4</v>
      </c>
      <c r="E7" s="56"/>
      <c r="F7" s="56"/>
      <c r="G7" s="56"/>
      <c r="H7" s="50" t="s">
        <v>14</v>
      </c>
      <c r="I7" s="51" t="s">
        <v>12</v>
      </c>
      <c r="J7" s="49" t="s">
        <v>16</v>
      </c>
      <c r="K7" s="58" t="s">
        <v>5</v>
      </c>
      <c r="L7" s="58"/>
      <c r="M7" s="58"/>
      <c r="N7" s="58"/>
      <c r="O7" s="58"/>
      <c r="P7" s="50" t="s">
        <v>14</v>
      </c>
      <c r="Q7" s="51" t="s">
        <v>12</v>
      </c>
      <c r="R7" s="49" t="s">
        <v>16</v>
      </c>
      <c r="S7" s="58" t="s">
        <v>6</v>
      </c>
      <c r="T7" s="58"/>
      <c r="U7" s="58"/>
      <c r="V7" s="50" t="s">
        <v>14</v>
      </c>
      <c r="W7" s="51" t="s">
        <v>12</v>
      </c>
      <c r="X7" s="49" t="s">
        <v>16</v>
      </c>
      <c r="Y7" s="58" t="s">
        <v>7</v>
      </c>
      <c r="Z7" s="58"/>
      <c r="AA7" s="58"/>
      <c r="AB7" s="58"/>
      <c r="AC7" s="58"/>
      <c r="AD7" s="58"/>
      <c r="AE7" s="50" t="s">
        <v>14</v>
      </c>
      <c r="AF7" s="51" t="s">
        <v>12</v>
      </c>
      <c r="AG7" s="49" t="s">
        <v>16</v>
      </c>
      <c r="AH7" s="59" t="s">
        <v>8</v>
      </c>
      <c r="AI7" s="61" t="s">
        <v>9</v>
      </c>
      <c r="AJ7" s="62" t="s">
        <v>10</v>
      </c>
    </row>
    <row r="8" spans="1:37" ht="225" customHeight="1" thickBot="1" x14ac:dyDescent="0.3">
      <c r="B8" s="56"/>
      <c r="C8" s="56"/>
      <c r="D8" s="12" t="s">
        <v>47</v>
      </c>
      <c r="E8" s="12" t="s">
        <v>31</v>
      </c>
      <c r="F8" s="12" t="s">
        <v>32</v>
      </c>
      <c r="G8" s="12" t="s">
        <v>48</v>
      </c>
      <c r="H8" s="50"/>
      <c r="I8" s="51"/>
      <c r="J8" s="49"/>
      <c r="K8" s="12" t="s">
        <v>49</v>
      </c>
      <c r="L8" s="12" t="s">
        <v>33</v>
      </c>
      <c r="M8" s="12" t="s">
        <v>34</v>
      </c>
      <c r="N8" s="12" t="s">
        <v>50</v>
      </c>
      <c r="O8" s="12" t="s">
        <v>51</v>
      </c>
      <c r="P8" s="50"/>
      <c r="Q8" s="51"/>
      <c r="R8" s="49"/>
      <c r="S8" s="12" t="s">
        <v>52</v>
      </c>
      <c r="T8" s="12" t="s">
        <v>53</v>
      </c>
      <c r="U8" s="12" t="s">
        <v>54</v>
      </c>
      <c r="V8" s="50"/>
      <c r="W8" s="51"/>
      <c r="X8" s="49"/>
      <c r="Y8" s="12" t="s">
        <v>55</v>
      </c>
      <c r="Z8" s="12" t="s">
        <v>56</v>
      </c>
      <c r="AA8" s="12" t="s">
        <v>57</v>
      </c>
      <c r="AB8" s="12" t="s">
        <v>58</v>
      </c>
      <c r="AC8" s="12" t="s">
        <v>59</v>
      </c>
      <c r="AD8" s="12" t="s">
        <v>60</v>
      </c>
      <c r="AE8" s="50"/>
      <c r="AF8" s="51"/>
      <c r="AG8" s="49"/>
      <c r="AH8" s="60"/>
      <c r="AI8" s="61"/>
      <c r="AJ8" s="62"/>
    </row>
    <row r="9" spans="1:37" ht="16.5" thickBot="1" x14ac:dyDescent="0.3">
      <c r="B9" s="1">
        <v>1</v>
      </c>
      <c r="C9" s="63" t="s">
        <v>63</v>
      </c>
      <c r="D9" s="1">
        <v>2</v>
      </c>
      <c r="E9" s="1">
        <v>2</v>
      </c>
      <c r="F9" s="1">
        <v>2</v>
      </c>
      <c r="G9" s="1">
        <v>2</v>
      </c>
      <c r="H9" s="4">
        <f>SUM(D9:G9)</f>
        <v>8</v>
      </c>
      <c r="I9" s="6">
        <f>H9/4</f>
        <v>2</v>
      </c>
      <c r="J9" s="11" t="str">
        <f>IF(D9="","",VLOOKUP(I9,$H$90:$I$92,2,TRUE))</f>
        <v>ІІ ур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4">
        <f>SUM(K9:O9)</f>
        <v>10</v>
      </c>
      <c r="Q9" s="6">
        <f>P9/5</f>
        <v>2</v>
      </c>
      <c r="R9" s="11" t="str">
        <f>IF(K9="","",VLOOKUP(Q9,$H$90:$I$92,2,TRUE))</f>
        <v>ІІ ур</v>
      </c>
      <c r="S9" s="1">
        <v>2</v>
      </c>
      <c r="T9" s="1">
        <v>2</v>
      </c>
      <c r="U9" s="1">
        <v>1</v>
      </c>
      <c r="V9" s="4">
        <f>SUM(S9:U9)</f>
        <v>5</v>
      </c>
      <c r="W9" s="6">
        <f>V9/3</f>
        <v>1.6666666666666667</v>
      </c>
      <c r="X9" s="11" t="str">
        <f>IF(S9="","",VLOOKUP(W9,$H$90:$I$92,2,TRUE))</f>
        <v>ІІ ур</v>
      </c>
      <c r="Y9" s="1">
        <v>2</v>
      </c>
      <c r="Z9" s="1">
        <v>2</v>
      </c>
      <c r="AA9" s="1">
        <v>2</v>
      </c>
      <c r="AB9" s="1">
        <v>2</v>
      </c>
      <c r="AC9" s="1">
        <v>2</v>
      </c>
      <c r="AD9" s="1">
        <v>2</v>
      </c>
      <c r="AE9" s="4">
        <f>SUM(Y9:AD9)</f>
        <v>12</v>
      </c>
      <c r="AF9" s="6">
        <f>AE9/6</f>
        <v>2</v>
      </c>
      <c r="AG9" s="11" t="str">
        <f>IF(Y9="","",VLOOKUP(AF9,$H$90:$I$92,2,TRUE))</f>
        <v>ІІ ур</v>
      </c>
      <c r="AH9" s="5">
        <f>H9+P9+V9+AE9</f>
        <v>35</v>
      </c>
      <c r="AI9" s="7">
        <f>AH9/18</f>
        <v>1.9444444444444444</v>
      </c>
      <c r="AJ9" s="11" t="str">
        <f>IF(AB9="","",VLOOKUP(AI9,$H$90:$I$92,2,TRUE))</f>
        <v>ІІ ур</v>
      </c>
    </row>
    <row r="10" spans="1:37" ht="32.25" thickBot="1" x14ac:dyDescent="0.3">
      <c r="B10" s="1">
        <v>2</v>
      </c>
      <c r="C10" s="64" t="s">
        <v>64</v>
      </c>
      <c r="D10" s="1">
        <v>2</v>
      </c>
      <c r="E10" s="1">
        <v>2</v>
      </c>
      <c r="F10" s="1">
        <v>2</v>
      </c>
      <c r="G10" s="1">
        <v>2</v>
      </c>
      <c r="H10" s="4">
        <f t="shared" ref="H10:H28" si="0">SUM(D10:G10)</f>
        <v>8</v>
      </c>
      <c r="I10" s="6">
        <f>H10/4</f>
        <v>2</v>
      </c>
      <c r="J10" s="11" t="str">
        <f>IF(D10="","",VLOOKUP(I10,$H$90:$I$92,2,TRUE))</f>
        <v>ІІ ур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4">
        <f t="shared" ref="P10:P28" si="1">SUM(K10:O10)</f>
        <v>10</v>
      </c>
      <c r="Q10" s="6">
        <f t="shared" ref="Q10:Q28" si="2">P10/5</f>
        <v>2</v>
      </c>
      <c r="R10" s="11" t="str">
        <f>IF(K10="","",VLOOKUP(Q10,$H$90:$I$92,2,TRUE))</f>
        <v>ІІ ур</v>
      </c>
      <c r="S10" s="1">
        <v>2</v>
      </c>
      <c r="T10" s="1">
        <v>2</v>
      </c>
      <c r="U10" s="1">
        <v>2</v>
      </c>
      <c r="V10" s="4">
        <f t="shared" ref="V10:V28" si="3">SUM(S10:U10)</f>
        <v>6</v>
      </c>
      <c r="W10" s="6">
        <f t="shared" ref="W10:W28" si="4">V10/3</f>
        <v>2</v>
      </c>
      <c r="X10" s="11" t="str">
        <f>IF(S10="","",VLOOKUP(W10,$H$90:$I$92,2,TRUE))</f>
        <v>ІІ ур</v>
      </c>
      <c r="Y10" s="1">
        <v>2</v>
      </c>
      <c r="Z10" s="1">
        <v>2</v>
      </c>
      <c r="AA10" s="1">
        <v>2</v>
      </c>
      <c r="AB10" s="1">
        <v>1</v>
      </c>
      <c r="AC10" s="1">
        <v>2</v>
      </c>
      <c r="AD10" s="1">
        <v>2</v>
      </c>
      <c r="AE10" s="4">
        <f t="shared" ref="AE10:AE28" si="5">SUM(Y10:AD10)</f>
        <v>11</v>
      </c>
      <c r="AF10" s="6">
        <f t="shared" ref="AF10:AF28" si="6">AE10/6</f>
        <v>1.8333333333333333</v>
      </c>
      <c r="AG10" s="11" t="str">
        <f>IF(Y10="","",VLOOKUP(AF10,$H$90:$I$92,2,TRUE))</f>
        <v>ІІ ур</v>
      </c>
      <c r="AH10" s="5">
        <f t="shared" ref="AH10:AH28" si="7">H10+P10+V10+AE10</f>
        <v>35</v>
      </c>
      <c r="AI10" s="7">
        <f t="shared" ref="AI10:AI28" si="8">AH10/18</f>
        <v>1.9444444444444444</v>
      </c>
      <c r="AJ10" s="11" t="str">
        <f>IF(AB10="","",VLOOKUP(AI10,$H$90:$I$92,2,TRUE))</f>
        <v>ІІ ур</v>
      </c>
    </row>
    <row r="11" spans="1:37" ht="32.25" thickBot="1" x14ac:dyDescent="0.3">
      <c r="B11" s="1">
        <v>3</v>
      </c>
      <c r="C11" s="64" t="s">
        <v>65</v>
      </c>
      <c r="D11" s="1">
        <v>2</v>
      </c>
      <c r="E11" s="1">
        <v>2</v>
      </c>
      <c r="F11" s="1">
        <v>2</v>
      </c>
      <c r="G11" s="1">
        <v>2</v>
      </c>
      <c r="H11" s="4">
        <f t="shared" si="0"/>
        <v>8</v>
      </c>
      <c r="I11" s="6">
        <f t="shared" ref="I11:I28" si="9">H11/4</f>
        <v>2</v>
      </c>
      <c r="J11" s="11" t="str">
        <f>IF(D11="","",VLOOKUP(I11,$H$90:$I$92,2,TRUE))</f>
        <v>ІІ ур</v>
      </c>
      <c r="K11" s="1">
        <v>2</v>
      </c>
      <c r="L11" s="1">
        <v>2</v>
      </c>
      <c r="M11" s="1">
        <v>2</v>
      </c>
      <c r="N11" s="1">
        <v>1</v>
      </c>
      <c r="O11" s="1">
        <v>2</v>
      </c>
      <c r="P11" s="4">
        <f t="shared" si="1"/>
        <v>9</v>
      </c>
      <c r="Q11" s="6">
        <f t="shared" si="2"/>
        <v>1.8</v>
      </c>
      <c r="R11" s="11" t="str">
        <f>IF(K11="","",VLOOKUP(Q11,$H$90:$I$92,2,TRUE))</f>
        <v>ІІ ур</v>
      </c>
      <c r="S11" s="1">
        <v>1</v>
      </c>
      <c r="T11" s="1">
        <v>2</v>
      </c>
      <c r="U11" s="1">
        <v>2</v>
      </c>
      <c r="V11" s="4">
        <f t="shared" si="3"/>
        <v>5</v>
      </c>
      <c r="W11" s="6">
        <f t="shared" si="4"/>
        <v>1.6666666666666667</v>
      </c>
      <c r="X11" s="11" t="str">
        <f>IF(S11="","",VLOOKUP(W11,$H$90:$I$92,2,TRUE))</f>
        <v>ІІ ур</v>
      </c>
      <c r="Y11" s="1">
        <v>2</v>
      </c>
      <c r="Z11" s="1">
        <v>2</v>
      </c>
      <c r="AA11" s="1">
        <v>2</v>
      </c>
      <c r="AB11" s="1">
        <v>2</v>
      </c>
      <c r="AC11" s="1">
        <v>1</v>
      </c>
      <c r="AD11" s="1">
        <v>2</v>
      </c>
      <c r="AE11" s="4">
        <f t="shared" si="5"/>
        <v>11</v>
      </c>
      <c r="AF11" s="6">
        <f t="shared" si="6"/>
        <v>1.8333333333333333</v>
      </c>
      <c r="AG11" s="11" t="str">
        <f>IF(Y11="","",VLOOKUP(AF11,$H$90:$I$92,2,TRUE))</f>
        <v>ІІ ур</v>
      </c>
      <c r="AH11" s="5">
        <f t="shared" si="7"/>
        <v>33</v>
      </c>
      <c r="AI11" s="7">
        <f t="shared" si="8"/>
        <v>1.8333333333333333</v>
      </c>
      <c r="AJ11" s="11" t="str">
        <f>IF(AB11="","",VLOOKUP(AI11,$H$90:$I$92,2,TRUE))</f>
        <v>ІІ ур</v>
      </c>
    </row>
    <row r="12" spans="1:37" ht="32.25" thickBot="1" x14ac:dyDescent="0.3">
      <c r="B12" s="1">
        <v>4</v>
      </c>
      <c r="C12" s="64" t="s">
        <v>66</v>
      </c>
      <c r="D12" s="1">
        <v>2</v>
      </c>
      <c r="E12" s="1">
        <v>3</v>
      </c>
      <c r="F12" s="1">
        <v>3</v>
      </c>
      <c r="G12" s="1">
        <v>3</v>
      </c>
      <c r="H12" s="4">
        <f t="shared" si="0"/>
        <v>11</v>
      </c>
      <c r="I12" s="6">
        <f t="shared" si="9"/>
        <v>2.75</v>
      </c>
      <c r="J12" s="11" t="str">
        <f>IF(D12="","",VLOOKUP(I12,$H$90:$I$92,2,TRUE))</f>
        <v>ІІІ ур</v>
      </c>
      <c r="K12" s="1">
        <v>1</v>
      </c>
      <c r="L12" s="1">
        <v>2</v>
      </c>
      <c r="M12" s="1">
        <v>3</v>
      </c>
      <c r="N12" s="1">
        <v>3</v>
      </c>
      <c r="O12" s="1">
        <v>3</v>
      </c>
      <c r="P12" s="4">
        <f t="shared" si="1"/>
        <v>12</v>
      </c>
      <c r="Q12" s="6">
        <f t="shared" si="2"/>
        <v>2.4</v>
      </c>
      <c r="R12" s="11" t="str">
        <f>IF(K12="","",VLOOKUP(Q12,$H$90:$I$92,2,TRUE))</f>
        <v>ІІ ур</v>
      </c>
      <c r="S12" s="1">
        <v>1</v>
      </c>
      <c r="T12" s="1">
        <v>2</v>
      </c>
      <c r="U12" s="1">
        <v>3</v>
      </c>
      <c r="V12" s="4">
        <f t="shared" si="3"/>
        <v>6</v>
      </c>
      <c r="W12" s="6">
        <f t="shared" si="4"/>
        <v>2</v>
      </c>
      <c r="X12" s="11" t="str">
        <f>IF(S12="","",VLOOKUP(W12,$H$90:$I$92,2,TRUE))</f>
        <v>ІІ ур</v>
      </c>
      <c r="Y12" s="1">
        <v>2</v>
      </c>
      <c r="Z12" s="1">
        <v>3</v>
      </c>
      <c r="AA12" s="1">
        <v>3</v>
      </c>
      <c r="AB12" s="1">
        <v>3</v>
      </c>
      <c r="AC12" s="1">
        <v>1</v>
      </c>
      <c r="AD12" s="1">
        <v>2</v>
      </c>
      <c r="AE12" s="4">
        <f t="shared" si="5"/>
        <v>14</v>
      </c>
      <c r="AF12" s="6">
        <f t="shared" si="6"/>
        <v>2.3333333333333335</v>
      </c>
      <c r="AG12" s="11" t="str">
        <f>IF(Y12="","",VLOOKUP(AF12,$H$90:$I$92,2,TRUE))</f>
        <v>ІІ ур</v>
      </c>
      <c r="AH12" s="5">
        <f t="shared" si="7"/>
        <v>43</v>
      </c>
      <c r="AI12" s="7">
        <f t="shared" si="8"/>
        <v>2.3888888888888888</v>
      </c>
      <c r="AJ12" s="11" t="str">
        <f>IF(AB12="","",VLOOKUP(AI12,$H$90:$I$92,2,TRUE))</f>
        <v>ІІ ур</v>
      </c>
    </row>
    <row r="13" spans="1:37" ht="32.25" thickBot="1" x14ac:dyDescent="0.3">
      <c r="B13" s="1">
        <v>5</v>
      </c>
      <c r="C13" s="64" t="s">
        <v>67</v>
      </c>
      <c r="D13" s="1">
        <v>1</v>
      </c>
      <c r="E13" s="1">
        <v>2</v>
      </c>
      <c r="F13" s="1">
        <v>2</v>
      </c>
      <c r="G13" s="1">
        <v>2</v>
      </c>
      <c r="H13" s="4">
        <f t="shared" si="0"/>
        <v>7</v>
      </c>
      <c r="I13" s="6">
        <f t="shared" si="9"/>
        <v>1.75</v>
      </c>
      <c r="J13" s="11" t="str">
        <f>IF(D13="","",VLOOKUP(I13,$H$90:$I$92,2,TRUE))</f>
        <v>ІІ ур</v>
      </c>
      <c r="K13" s="1">
        <v>2</v>
      </c>
      <c r="L13" s="1">
        <v>1</v>
      </c>
      <c r="M13" s="1">
        <v>2</v>
      </c>
      <c r="N13" s="1">
        <v>2</v>
      </c>
      <c r="O13" s="1">
        <v>2</v>
      </c>
      <c r="P13" s="4">
        <f t="shared" si="1"/>
        <v>9</v>
      </c>
      <c r="Q13" s="6">
        <f t="shared" si="2"/>
        <v>1.8</v>
      </c>
      <c r="R13" s="11" t="str">
        <f>IF(K13="","",VLOOKUP(Q13,$H$90:$I$92,2,TRUE))</f>
        <v>ІІ ур</v>
      </c>
      <c r="S13" s="1">
        <v>2</v>
      </c>
      <c r="T13" s="1">
        <v>1</v>
      </c>
      <c r="U13" s="1">
        <v>2</v>
      </c>
      <c r="V13" s="4">
        <f t="shared" si="3"/>
        <v>5</v>
      </c>
      <c r="W13" s="6">
        <f t="shared" si="4"/>
        <v>1.6666666666666667</v>
      </c>
      <c r="X13" s="11" t="str">
        <f>IF(S13="","",VLOOKUP(W13,$H$90:$I$92,2,TRUE))</f>
        <v>ІІ ур</v>
      </c>
      <c r="Y13" s="1">
        <v>1</v>
      </c>
      <c r="Z13" s="1">
        <v>2</v>
      </c>
      <c r="AA13" s="1">
        <v>2</v>
      </c>
      <c r="AB13" s="1">
        <v>2</v>
      </c>
      <c r="AC13" s="1">
        <v>2</v>
      </c>
      <c r="AD13" s="1">
        <v>1</v>
      </c>
      <c r="AE13" s="4">
        <f t="shared" si="5"/>
        <v>10</v>
      </c>
      <c r="AF13" s="6">
        <f t="shared" si="6"/>
        <v>1.6666666666666667</v>
      </c>
      <c r="AG13" s="11" t="str">
        <f>IF(Y13="","",VLOOKUP(AF13,$H$90:$I$92,2,TRUE))</f>
        <v>ІІ ур</v>
      </c>
      <c r="AH13" s="5">
        <f t="shared" si="7"/>
        <v>31</v>
      </c>
      <c r="AI13" s="7">
        <f t="shared" si="8"/>
        <v>1.7222222222222223</v>
      </c>
      <c r="AJ13" s="11" t="str">
        <f>IF(AB13="","",VLOOKUP(AI13,$H$90:$I$92,2,TRUE))</f>
        <v>ІІ ур</v>
      </c>
    </row>
    <row r="14" spans="1:37" ht="32.25" thickBot="1" x14ac:dyDescent="0.3">
      <c r="B14" s="1">
        <v>6</v>
      </c>
      <c r="C14" s="64" t="s">
        <v>68</v>
      </c>
      <c r="D14" s="1">
        <v>2</v>
      </c>
      <c r="E14" s="1">
        <v>3</v>
      </c>
      <c r="F14" s="1">
        <v>3</v>
      </c>
      <c r="G14" s="1">
        <v>3</v>
      </c>
      <c r="H14" s="4">
        <f t="shared" si="0"/>
        <v>11</v>
      </c>
      <c r="I14" s="6">
        <f t="shared" si="9"/>
        <v>2.75</v>
      </c>
      <c r="J14" s="11" t="str">
        <f>IF(D14="","",VLOOKUP(I14,$H$90:$I$92,2,TRUE))</f>
        <v>ІІІ ур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4">
        <f t="shared" si="1"/>
        <v>15</v>
      </c>
      <c r="Q14" s="6">
        <f t="shared" si="2"/>
        <v>3</v>
      </c>
      <c r="R14" s="11" t="str">
        <f>IF(K14="","",VLOOKUP(Q14,$H$90:$I$92,2,TRUE))</f>
        <v>ІІІ ур</v>
      </c>
      <c r="S14" s="1">
        <v>3</v>
      </c>
      <c r="T14" s="1">
        <v>3</v>
      </c>
      <c r="U14" s="1">
        <v>3</v>
      </c>
      <c r="V14" s="4">
        <f t="shared" si="3"/>
        <v>9</v>
      </c>
      <c r="W14" s="6">
        <f t="shared" si="4"/>
        <v>3</v>
      </c>
      <c r="X14" s="11" t="str">
        <f>IF(S14="","",VLOOKUP(W14,$H$90:$I$92,2,TRUE))</f>
        <v>ІІІ ур</v>
      </c>
      <c r="Y14" s="1">
        <v>2</v>
      </c>
      <c r="Z14" s="1">
        <v>3</v>
      </c>
      <c r="AA14" s="1">
        <v>3</v>
      </c>
      <c r="AB14" s="1">
        <v>3</v>
      </c>
      <c r="AC14" s="1">
        <v>3</v>
      </c>
      <c r="AD14" s="1">
        <v>3</v>
      </c>
      <c r="AE14" s="4">
        <f t="shared" si="5"/>
        <v>17</v>
      </c>
      <c r="AF14" s="6">
        <f t="shared" si="6"/>
        <v>2.8333333333333335</v>
      </c>
      <c r="AG14" s="11" t="str">
        <f>IF(Y14="","",VLOOKUP(AF14,$H$90:$I$92,2,TRUE))</f>
        <v>ІІІ ур</v>
      </c>
      <c r="AH14" s="5">
        <f t="shared" si="7"/>
        <v>52</v>
      </c>
      <c r="AI14" s="7">
        <f t="shared" si="8"/>
        <v>2.8888888888888888</v>
      </c>
      <c r="AJ14" s="11" t="str">
        <f>IF(AB14="","",VLOOKUP(AI14,$H$90:$I$92,2,TRUE))</f>
        <v>ІІІ ур</v>
      </c>
    </row>
    <row r="15" spans="1:37" ht="32.25" thickBot="1" x14ac:dyDescent="0.3">
      <c r="B15" s="1">
        <v>7</v>
      </c>
      <c r="C15" s="64" t="s">
        <v>69</v>
      </c>
      <c r="D15" s="1">
        <v>1</v>
      </c>
      <c r="E15" s="1">
        <v>2</v>
      </c>
      <c r="F15" s="1">
        <v>2</v>
      </c>
      <c r="G15" s="1">
        <v>2</v>
      </c>
      <c r="H15" s="4">
        <f t="shared" si="0"/>
        <v>7</v>
      </c>
      <c r="I15" s="6">
        <f t="shared" si="9"/>
        <v>1.75</v>
      </c>
      <c r="J15" s="11" t="str">
        <f>IF(D15="","",VLOOKUP(I15,$H$90:$I$92,2,TRUE))</f>
        <v>ІІ ур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4">
        <f t="shared" si="1"/>
        <v>10</v>
      </c>
      <c r="Q15" s="6">
        <f t="shared" si="2"/>
        <v>2</v>
      </c>
      <c r="R15" s="11" t="str">
        <f>IF(K15="","",VLOOKUP(Q15,$H$90:$I$92,2,TRUE))</f>
        <v>ІІ ур</v>
      </c>
      <c r="S15" s="1">
        <v>2</v>
      </c>
      <c r="T15" s="1">
        <v>2</v>
      </c>
      <c r="U15" s="1">
        <v>2</v>
      </c>
      <c r="V15" s="4">
        <f t="shared" si="3"/>
        <v>6</v>
      </c>
      <c r="W15" s="6">
        <f t="shared" si="4"/>
        <v>2</v>
      </c>
      <c r="X15" s="11" t="str">
        <f>IF(S15="","",VLOOKUP(W15,$H$90:$I$92,2,TRUE))</f>
        <v>ІІ ур</v>
      </c>
      <c r="Y15" s="1">
        <v>1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4">
        <f t="shared" si="5"/>
        <v>11</v>
      </c>
      <c r="AF15" s="6">
        <f t="shared" si="6"/>
        <v>1.8333333333333333</v>
      </c>
      <c r="AG15" s="11" t="str">
        <f>IF(Y15="","",VLOOKUP(AF15,$H$90:$I$92,2,TRUE))</f>
        <v>ІІ ур</v>
      </c>
      <c r="AH15" s="5">
        <f t="shared" si="7"/>
        <v>34</v>
      </c>
      <c r="AI15" s="7">
        <f t="shared" si="8"/>
        <v>1.8888888888888888</v>
      </c>
      <c r="AJ15" s="11" t="str">
        <f>IF(AB15="","",VLOOKUP(AI15,$H$90:$I$92,2,TRUE))</f>
        <v>ІІ ур</v>
      </c>
    </row>
    <row r="16" spans="1:37" ht="32.25" thickBot="1" x14ac:dyDescent="0.3">
      <c r="B16" s="1">
        <v>8</v>
      </c>
      <c r="C16" s="64" t="s">
        <v>70</v>
      </c>
      <c r="D16" s="1">
        <v>2</v>
      </c>
      <c r="E16" s="1">
        <v>1</v>
      </c>
      <c r="F16" s="1">
        <v>2</v>
      </c>
      <c r="G16" s="1">
        <v>2</v>
      </c>
      <c r="H16" s="4">
        <f t="shared" si="0"/>
        <v>7</v>
      </c>
      <c r="I16" s="6">
        <f t="shared" si="9"/>
        <v>1.75</v>
      </c>
      <c r="J16" s="11" t="str">
        <f>IF(D16="","",VLOOKUP(I16,$H$90:$I$92,2,TRUE))</f>
        <v>ІІ ур</v>
      </c>
      <c r="K16" s="1">
        <v>2</v>
      </c>
      <c r="L16" s="1">
        <v>1</v>
      </c>
      <c r="M16" s="1">
        <v>2</v>
      </c>
      <c r="N16" s="1">
        <v>1</v>
      </c>
      <c r="O16" s="1">
        <v>2</v>
      </c>
      <c r="P16" s="4">
        <f t="shared" si="1"/>
        <v>8</v>
      </c>
      <c r="Q16" s="6">
        <f t="shared" si="2"/>
        <v>1.6</v>
      </c>
      <c r="R16" s="11" t="str">
        <f>IF(K16="","",VLOOKUP(Q16,$H$90:$I$92,2,TRUE))</f>
        <v>ІІ ур</v>
      </c>
      <c r="S16" s="1">
        <v>2</v>
      </c>
      <c r="T16" s="1">
        <v>2</v>
      </c>
      <c r="U16" s="1">
        <v>1</v>
      </c>
      <c r="V16" s="4">
        <f t="shared" si="3"/>
        <v>5</v>
      </c>
      <c r="W16" s="6">
        <f t="shared" si="4"/>
        <v>1.6666666666666667</v>
      </c>
      <c r="X16" s="11" t="str">
        <f>IF(S16="","",VLOOKUP(W16,$H$90:$I$92,2,TRUE))</f>
        <v>ІІ ур</v>
      </c>
      <c r="Y16" s="1">
        <v>2</v>
      </c>
      <c r="Z16" s="1">
        <v>2</v>
      </c>
      <c r="AA16" s="1">
        <v>1</v>
      </c>
      <c r="AB16" s="1">
        <v>2</v>
      </c>
      <c r="AC16" s="1">
        <v>2</v>
      </c>
      <c r="AD16" s="1">
        <v>1</v>
      </c>
      <c r="AE16" s="4">
        <f t="shared" si="5"/>
        <v>10</v>
      </c>
      <c r="AF16" s="6">
        <f t="shared" si="6"/>
        <v>1.6666666666666667</v>
      </c>
      <c r="AG16" s="11" t="str">
        <f>IF(Y16="","",VLOOKUP(AF16,$H$90:$I$92,2,TRUE))</f>
        <v>ІІ ур</v>
      </c>
      <c r="AH16" s="5">
        <f t="shared" si="7"/>
        <v>30</v>
      </c>
      <c r="AI16" s="7">
        <f t="shared" si="8"/>
        <v>1.6666666666666667</v>
      </c>
      <c r="AJ16" s="11" t="str">
        <f>IF(AB16="","",VLOOKUP(AI16,$H$90:$I$92,2,TRUE))</f>
        <v>ІІ ур</v>
      </c>
    </row>
    <row r="17" spans="2:36" ht="32.25" thickBot="1" x14ac:dyDescent="0.3">
      <c r="B17" s="1">
        <v>9</v>
      </c>
      <c r="C17" s="64" t="s">
        <v>71</v>
      </c>
      <c r="D17" s="1">
        <v>2</v>
      </c>
      <c r="E17" s="1">
        <v>2</v>
      </c>
      <c r="F17" s="1">
        <v>1</v>
      </c>
      <c r="G17" s="1">
        <v>2</v>
      </c>
      <c r="H17" s="4">
        <f t="shared" si="0"/>
        <v>7</v>
      </c>
      <c r="I17" s="6">
        <f t="shared" si="9"/>
        <v>1.75</v>
      </c>
      <c r="J17" s="11" t="str">
        <f>IF(D17="","",VLOOKUP(I17,$H$90:$I$92,2,TRUE))</f>
        <v>ІІ ур</v>
      </c>
      <c r="K17" s="1">
        <v>2</v>
      </c>
      <c r="L17" s="1">
        <v>2</v>
      </c>
      <c r="M17" s="1">
        <v>2</v>
      </c>
      <c r="N17" s="1">
        <v>1</v>
      </c>
      <c r="O17" s="1">
        <v>2</v>
      </c>
      <c r="P17" s="4">
        <f t="shared" si="1"/>
        <v>9</v>
      </c>
      <c r="Q17" s="6">
        <f t="shared" si="2"/>
        <v>1.8</v>
      </c>
      <c r="R17" s="11" t="str">
        <f>IF(K17="","",VLOOKUP(Q17,$H$90:$I$92,2,TRUE))</f>
        <v>ІІ ур</v>
      </c>
      <c r="S17" s="1">
        <v>2</v>
      </c>
      <c r="T17" s="1">
        <v>2</v>
      </c>
      <c r="U17" s="1">
        <v>2</v>
      </c>
      <c r="V17" s="4">
        <f t="shared" si="3"/>
        <v>6</v>
      </c>
      <c r="W17" s="6">
        <f t="shared" si="4"/>
        <v>2</v>
      </c>
      <c r="X17" s="11" t="str">
        <f>IF(S17="","",VLOOKUP(W17,$H$90:$I$92,2,TRUE))</f>
        <v>ІІ ур</v>
      </c>
      <c r="Y17" s="1">
        <v>2</v>
      </c>
      <c r="Z17" s="1">
        <v>2</v>
      </c>
      <c r="AA17" s="1">
        <v>2</v>
      </c>
      <c r="AB17" s="1">
        <v>2</v>
      </c>
      <c r="AC17" s="1">
        <v>2</v>
      </c>
      <c r="AD17" s="1">
        <v>1</v>
      </c>
      <c r="AE17" s="4">
        <f t="shared" si="5"/>
        <v>11</v>
      </c>
      <c r="AF17" s="6">
        <f t="shared" si="6"/>
        <v>1.8333333333333333</v>
      </c>
      <c r="AG17" s="11" t="str">
        <f>IF(Y17="","",VLOOKUP(AF17,$H$90:$I$92,2,TRUE))</f>
        <v>ІІ ур</v>
      </c>
      <c r="AH17" s="5">
        <f t="shared" si="7"/>
        <v>33</v>
      </c>
      <c r="AI17" s="7">
        <f t="shared" si="8"/>
        <v>1.8333333333333333</v>
      </c>
      <c r="AJ17" s="11" t="str">
        <f>IF(AB17="","",VLOOKUP(AI17,$H$90:$I$92,2,TRUE))</f>
        <v>ІІ ур</v>
      </c>
    </row>
    <row r="18" spans="2:36" ht="32.25" thickBot="1" x14ac:dyDescent="0.3">
      <c r="B18" s="1">
        <v>10</v>
      </c>
      <c r="C18" s="64" t="s">
        <v>72</v>
      </c>
      <c r="D18" s="1">
        <v>2</v>
      </c>
      <c r="E18" s="1">
        <v>2</v>
      </c>
      <c r="F18" s="1">
        <v>2</v>
      </c>
      <c r="G18" s="1">
        <v>2</v>
      </c>
      <c r="H18" s="4">
        <f t="shared" si="0"/>
        <v>8</v>
      </c>
      <c r="I18" s="6">
        <f t="shared" si="9"/>
        <v>2</v>
      </c>
      <c r="J18" s="11" t="str">
        <f>IF(D18="","",VLOOKUP(I18,$H$90:$I$92,2,TRUE))</f>
        <v>ІІ ур</v>
      </c>
      <c r="K18" s="1">
        <v>2</v>
      </c>
      <c r="L18" s="1">
        <v>2</v>
      </c>
      <c r="M18" s="1">
        <v>1</v>
      </c>
      <c r="N18" s="1">
        <v>2</v>
      </c>
      <c r="O18" s="1">
        <v>1</v>
      </c>
      <c r="P18" s="4">
        <f t="shared" si="1"/>
        <v>8</v>
      </c>
      <c r="Q18" s="6">
        <f t="shared" si="2"/>
        <v>1.6</v>
      </c>
      <c r="R18" s="11" t="str">
        <f>IF(K18="","",VLOOKUP(Q18,$H$90:$I$92,2,TRUE))</f>
        <v>ІІ ур</v>
      </c>
      <c r="S18" s="1">
        <v>2</v>
      </c>
      <c r="T18" s="1">
        <v>2</v>
      </c>
      <c r="U18" s="1">
        <v>1</v>
      </c>
      <c r="V18" s="4">
        <f t="shared" si="3"/>
        <v>5</v>
      </c>
      <c r="W18" s="6">
        <f t="shared" si="4"/>
        <v>1.6666666666666667</v>
      </c>
      <c r="X18" s="11" t="str">
        <f>IF(S18="","",VLOOKUP(W18,$H$90:$I$92,2,TRUE))</f>
        <v>ІІ ур</v>
      </c>
      <c r="Y18" s="1">
        <v>2</v>
      </c>
      <c r="Z18" s="1">
        <v>1</v>
      </c>
      <c r="AA18" s="1">
        <v>2</v>
      </c>
      <c r="AB18" s="1">
        <v>2</v>
      </c>
      <c r="AC18" s="1">
        <v>2</v>
      </c>
      <c r="AD18" s="1">
        <v>2</v>
      </c>
      <c r="AE18" s="4">
        <f t="shared" si="5"/>
        <v>11</v>
      </c>
      <c r="AF18" s="6">
        <f t="shared" si="6"/>
        <v>1.8333333333333333</v>
      </c>
      <c r="AG18" s="11" t="str">
        <f>IF(Y18="","",VLOOKUP(AF18,$H$90:$I$92,2,TRUE))</f>
        <v>ІІ ур</v>
      </c>
      <c r="AH18" s="5">
        <f t="shared" si="7"/>
        <v>32</v>
      </c>
      <c r="AI18" s="7">
        <f t="shared" si="8"/>
        <v>1.7777777777777777</v>
      </c>
      <c r="AJ18" s="11" t="str">
        <f>IF(AB18="","",VLOOKUP(AI18,$H$90:$I$92,2,TRUE))</f>
        <v>ІІ ур</v>
      </c>
    </row>
    <row r="19" spans="2:36" ht="32.25" thickBot="1" x14ac:dyDescent="0.3">
      <c r="B19" s="1">
        <v>11</v>
      </c>
      <c r="C19" s="64" t="s">
        <v>73</v>
      </c>
      <c r="D19" s="1">
        <v>2</v>
      </c>
      <c r="E19" s="1">
        <v>1</v>
      </c>
      <c r="F19" s="1">
        <v>2</v>
      </c>
      <c r="G19" s="1">
        <v>1</v>
      </c>
      <c r="H19" s="4">
        <f t="shared" ref="H19:H21" si="10">SUM(D19:G19)</f>
        <v>6</v>
      </c>
      <c r="I19" s="6">
        <f t="shared" ref="I19:I21" si="11">H19/4</f>
        <v>1.5</v>
      </c>
      <c r="J19" s="11" t="str">
        <f>IF(D19="","",VLOOKUP(I19,$H$90:$I$92,2,TRUE))</f>
        <v>І ур</v>
      </c>
      <c r="K19" s="1">
        <v>1</v>
      </c>
      <c r="L19" s="1">
        <v>1</v>
      </c>
      <c r="M19" s="1">
        <v>1</v>
      </c>
      <c r="N19" s="1">
        <v>2</v>
      </c>
      <c r="O19" s="1">
        <v>2</v>
      </c>
      <c r="P19" s="4">
        <f t="shared" ref="P19:P21" si="12">SUM(K19:O19)</f>
        <v>7</v>
      </c>
      <c r="Q19" s="6">
        <f t="shared" ref="Q19:Q21" si="13">P19/5</f>
        <v>1.4</v>
      </c>
      <c r="R19" s="11" t="str">
        <f>IF(K19="","",VLOOKUP(Q19,$H$90:$I$92,2,TRUE))</f>
        <v>І ур</v>
      </c>
      <c r="S19" s="1">
        <v>1</v>
      </c>
      <c r="T19" s="1">
        <v>1</v>
      </c>
      <c r="U19" s="1">
        <v>2</v>
      </c>
      <c r="V19" s="4">
        <f t="shared" ref="V19:V21" si="14">SUM(S19:U19)</f>
        <v>4</v>
      </c>
      <c r="W19" s="6">
        <f t="shared" ref="W19:W21" si="15">V19/3</f>
        <v>1.3333333333333333</v>
      </c>
      <c r="X19" s="11" t="str">
        <f>IF(S19="","",VLOOKUP(W19,$H$90:$I$92,2,TRUE))</f>
        <v>І ур</v>
      </c>
      <c r="Y19" s="1">
        <v>1</v>
      </c>
      <c r="Z19" s="1">
        <v>2</v>
      </c>
      <c r="AA19" s="1">
        <v>1</v>
      </c>
      <c r="AB19" s="1">
        <v>1</v>
      </c>
      <c r="AC19" s="1">
        <v>1</v>
      </c>
      <c r="AD19" s="1">
        <v>1</v>
      </c>
      <c r="AE19" s="4">
        <f t="shared" ref="AE19:AE21" si="16">SUM(Y19:AD19)</f>
        <v>7</v>
      </c>
      <c r="AF19" s="6">
        <f t="shared" ref="AF19:AF21" si="17">AE19/6</f>
        <v>1.1666666666666667</v>
      </c>
      <c r="AG19" s="11" t="str">
        <f>IF(Y19="","",VLOOKUP(AF19,$H$90:$I$92,2,TRUE))</f>
        <v>І ур</v>
      </c>
      <c r="AH19" s="5">
        <f t="shared" ref="AH19:AH21" si="18">H19+P19+V19+AE19</f>
        <v>24</v>
      </c>
      <c r="AI19" s="7">
        <f t="shared" ref="AI19:AI21" si="19">AH19/18</f>
        <v>1.3333333333333333</v>
      </c>
      <c r="AJ19" s="11" t="str">
        <f>IF(AB19="","",VLOOKUP(AI19,$H$90:$I$92,2,TRUE))</f>
        <v>І ур</v>
      </c>
    </row>
    <row r="20" spans="2:36" ht="32.25" thickBot="1" x14ac:dyDescent="0.3">
      <c r="B20" s="1">
        <v>12</v>
      </c>
      <c r="C20" s="64" t="s">
        <v>74</v>
      </c>
      <c r="D20" s="1">
        <v>2</v>
      </c>
      <c r="E20" s="1">
        <v>2</v>
      </c>
      <c r="F20" s="1">
        <v>2</v>
      </c>
      <c r="G20" s="1">
        <v>2</v>
      </c>
      <c r="H20" s="4">
        <f t="shared" si="10"/>
        <v>8</v>
      </c>
      <c r="I20" s="6">
        <f t="shared" si="11"/>
        <v>2</v>
      </c>
      <c r="J20" s="11" t="str">
        <f t="shared" ref="J20:J21" si="20">IF(D20="","",VLOOKUP(I20,$H$90:$I$92,2,TRUE))</f>
        <v>ІІ ур</v>
      </c>
      <c r="K20" s="1">
        <v>2</v>
      </c>
      <c r="L20" s="1">
        <v>1</v>
      </c>
      <c r="M20" s="1">
        <v>2</v>
      </c>
      <c r="N20" s="1">
        <v>2</v>
      </c>
      <c r="O20" s="1">
        <v>2</v>
      </c>
      <c r="P20" s="4">
        <f t="shared" si="12"/>
        <v>9</v>
      </c>
      <c r="Q20" s="6">
        <f t="shared" si="13"/>
        <v>1.8</v>
      </c>
      <c r="R20" s="11" t="str">
        <f t="shared" ref="R20:R21" si="21">IF(K20="","",VLOOKUP(Q20,$H$90:$I$92,2,TRUE))</f>
        <v>ІІ ур</v>
      </c>
      <c r="S20" s="1">
        <v>2</v>
      </c>
      <c r="T20" s="1">
        <v>1</v>
      </c>
      <c r="U20" s="1">
        <v>2</v>
      </c>
      <c r="V20" s="4">
        <f t="shared" si="14"/>
        <v>5</v>
      </c>
      <c r="W20" s="6">
        <f t="shared" si="15"/>
        <v>1.6666666666666667</v>
      </c>
      <c r="X20" s="11" t="str">
        <f t="shared" ref="X20:X21" si="22">IF(S20="","",VLOOKUP(W20,$H$90:$I$92,2,TRUE))</f>
        <v>ІІ ур</v>
      </c>
      <c r="Y20" s="1">
        <v>2</v>
      </c>
      <c r="Z20" s="1">
        <v>2</v>
      </c>
      <c r="AA20" s="1">
        <v>2</v>
      </c>
      <c r="AB20" s="1">
        <v>2</v>
      </c>
      <c r="AC20" s="1">
        <v>2</v>
      </c>
      <c r="AD20" s="1">
        <v>1</v>
      </c>
      <c r="AE20" s="4">
        <f t="shared" si="16"/>
        <v>11</v>
      </c>
      <c r="AF20" s="6">
        <f t="shared" si="17"/>
        <v>1.8333333333333333</v>
      </c>
      <c r="AG20" s="11" t="str">
        <f t="shared" ref="AG20:AG21" si="23">IF(Y20="","",VLOOKUP(AF20,$H$90:$I$92,2,TRUE))</f>
        <v>ІІ ур</v>
      </c>
      <c r="AH20" s="5">
        <f t="shared" si="18"/>
        <v>33</v>
      </c>
      <c r="AI20" s="7">
        <f t="shared" si="19"/>
        <v>1.8333333333333333</v>
      </c>
      <c r="AJ20" s="11" t="str">
        <f t="shared" ref="AJ20:AJ21" si="24">IF(AB20="","",VLOOKUP(AI20,$H$90:$I$92,2,TRUE))</f>
        <v>ІІ ур</v>
      </c>
    </row>
    <row r="21" spans="2:36" ht="16.5" thickBot="1" x14ac:dyDescent="0.3">
      <c r="B21" s="1">
        <v>13</v>
      </c>
      <c r="C21" s="64" t="s">
        <v>75</v>
      </c>
      <c r="D21" s="1">
        <v>2</v>
      </c>
      <c r="E21" s="1">
        <v>2</v>
      </c>
      <c r="F21" s="1">
        <v>2</v>
      </c>
      <c r="G21" s="1">
        <v>2</v>
      </c>
      <c r="H21" s="4">
        <f t="shared" si="10"/>
        <v>8</v>
      </c>
      <c r="I21" s="6">
        <f t="shared" si="11"/>
        <v>2</v>
      </c>
      <c r="J21" s="11" t="str">
        <f t="shared" si="20"/>
        <v>ІІ ур</v>
      </c>
      <c r="K21" s="1">
        <v>2</v>
      </c>
      <c r="L21" s="1">
        <v>1</v>
      </c>
      <c r="M21" s="1">
        <v>2</v>
      </c>
      <c r="N21" s="1">
        <v>2</v>
      </c>
      <c r="O21" s="1">
        <v>2</v>
      </c>
      <c r="P21" s="4">
        <f t="shared" si="12"/>
        <v>9</v>
      </c>
      <c r="Q21" s="6">
        <f t="shared" si="13"/>
        <v>1.8</v>
      </c>
      <c r="R21" s="11" t="str">
        <f t="shared" si="21"/>
        <v>ІІ ур</v>
      </c>
      <c r="S21" s="1">
        <v>2</v>
      </c>
      <c r="T21" s="1">
        <v>1</v>
      </c>
      <c r="U21" s="1">
        <v>2</v>
      </c>
      <c r="V21" s="4">
        <f t="shared" si="14"/>
        <v>5</v>
      </c>
      <c r="W21" s="6">
        <f t="shared" si="15"/>
        <v>1.6666666666666667</v>
      </c>
      <c r="X21" s="11" t="str">
        <f t="shared" si="22"/>
        <v>ІІ ур</v>
      </c>
      <c r="Y21" s="1">
        <v>2</v>
      </c>
      <c r="Z21" s="1">
        <v>2</v>
      </c>
      <c r="AA21" s="1">
        <v>2</v>
      </c>
      <c r="AB21" s="1">
        <v>2</v>
      </c>
      <c r="AC21" s="1">
        <v>2</v>
      </c>
      <c r="AD21" s="1">
        <v>1</v>
      </c>
      <c r="AE21" s="4">
        <f t="shared" si="16"/>
        <v>11</v>
      </c>
      <c r="AF21" s="6">
        <f t="shared" si="17"/>
        <v>1.8333333333333333</v>
      </c>
      <c r="AG21" s="11" t="str">
        <f t="shared" si="23"/>
        <v>ІІ ур</v>
      </c>
      <c r="AH21" s="5">
        <f t="shared" si="18"/>
        <v>33</v>
      </c>
      <c r="AI21" s="7">
        <f t="shared" si="19"/>
        <v>1.8333333333333333</v>
      </c>
      <c r="AJ21" s="11" t="str">
        <f t="shared" si="24"/>
        <v>ІІ ур</v>
      </c>
    </row>
    <row r="22" spans="2:36" ht="32.25" thickBot="1" x14ac:dyDescent="0.3">
      <c r="B22" s="1">
        <v>14</v>
      </c>
      <c r="C22" s="64" t="s">
        <v>76</v>
      </c>
      <c r="D22" s="1">
        <v>1</v>
      </c>
      <c r="E22" s="1">
        <v>2</v>
      </c>
      <c r="F22" s="1">
        <v>2</v>
      </c>
      <c r="G22" s="1">
        <v>1</v>
      </c>
      <c r="H22" s="4">
        <f t="shared" ref="H22:H23" si="25">SUM(D22:G22)</f>
        <v>6</v>
      </c>
      <c r="I22" s="6">
        <f t="shared" ref="I22:I23" si="26">H22/4</f>
        <v>1.5</v>
      </c>
      <c r="J22" s="11" t="str">
        <f>IF(D22="","",VLOOKUP(I22,$H$90:$I$92,2,TRUE))</f>
        <v>І ур</v>
      </c>
      <c r="K22" s="1">
        <v>1</v>
      </c>
      <c r="L22" s="1">
        <v>1</v>
      </c>
      <c r="M22" s="1">
        <v>1</v>
      </c>
      <c r="N22" s="1">
        <v>1</v>
      </c>
      <c r="O22" s="1">
        <v>2</v>
      </c>
      <c r="P22" s="4">
        <f t="shared" ref="P22:P23" si="27">SUM(K22:O22)</f>
        <v>6</v>
      </c>
      <c r="Q22" s="6">
        <f t="shared" ref="Q22:Q23" si="28">P22/5</f>
        <v>1.2</v>
      </c>
      <c r="R22" s="11" t="str">
        <f>IF(K22="","",VLOOKUP(Q22,$H$90:$I$92,2,TRUE))</f>
        <v>І ур</v>
      </c>
      <c r="S22" s="1">
        <v>1</v>
      </c>
      <c r="T22" s="1">
        <v>1</v>
      </c>
      <c r="U22" s="1">
        <v>2</v>
      </c>
      <c r="V22" s="4">
        <f t="shared" ref="V22:V23" si="29">SUM(S22:U22)</f>
        <v>4</v>
      </c>
      <c r="W22" s="6">
        <f t="shared" ref="W22:W23" si="30">V22/3</f>
        <v>1.3333333333333333</v>
      </c>
      <c r="X22" s="11" t="str">
        <f>IF(S22="","",VLOOKUP(W22,$H$90:$I$92,2,TRUE))</f>
        <v>І ур</v>
      </c>
      <c r="Y22" s="1">
        <v>1</v>
      </c>
      <c r="Z22" s="1">
        <v>2</v>
      </c>
      <c r="AA22" s="1">
        <v>2</v>
      </c>
      <c r="AB22" s="1">
        <v>1</v>
      </c>
      <c r="AC22" s="1">
        <v>1</v>
      </c>
      <c r="AD22" s="1">
        <v>1</v>
      </c>
      <c r="AE22" s="4">
        <f t="shared" ref="AE22:AE23" si="31">SUM(Y22:AD22)</f>
        <v>8</v>
      </c>
      <c r="AF22" s="6">
        <f t="shared" ref="AF22:AF23" si="32">AE22/6</f>
        <v>1.3333333333333333</v>
      </c>
      <c r="AG22" s="11" t="str">
        <f>IF(Y22="","",VLOOKUP(AF22,$H$90:$I$92,2,TRUE))</f>
        <v>І ур</v>
      </c>
      <c r="AH22" s="5">
        <f t="shared" ref="AH22:AH23" si="33">H22+P22+V22+AE22</f>
        <v>24</v>
      </c>
      <c r="AI22" s="7">
        <f t="shared" ref="AI22:AI23" si="34">AH22/18</f>
        <v>1.3333333333333333</v>
      </c>
      <c r="AJ22" s="11" t="str">
        <f>IF(AB22="","",VLOOKUP(AI22,$H$90:$I$92,2,TRUE))</f>
        <v>І ур</v>
      </c>
    </row>
    <row r="23" spans="2:36" ht="32.25" thickBot="1" x14ac:dyDescent="0.3">
      <c r="B23" s="1">
        <v>15</v>
      </c>
      <c r="C23" s="64" t="s">
        <v>77</v>
      </c>
      <c r="D23" s="1">
        <v>1</v>
      </c>
      <c r="E23" s="1">
        <v>2</v>
      </c>
      <c r="F23" s="1">
        <v>2</v>
      </c>
      <c r="G23" s="1">
        <v>1</v>
      </c>
      <c r="H23" s="4">
        <f t="shared" si="25"/>
        <v>6</v>
      </c>
      <c r="I23" s="6">
        <f t="shared" si="26"/>
        <v>1.5</v>
      </c>
      <c r="J23" s="11" t="str">
        <f>IF(D23="","",VLOOKUP(I23,$H$90:$I$92,2,TRUE))</f>
        <v>І ур</v>
      </c>
      <c r="K23" s="1">
        <v>1</v>
      </c>
      <c r="L23" s="1">
        <v>1</v>
      </c>
      <c r="M23" s="1">
        <v>2</v>
      </c>
      <c r="N23" s="1">
        <v>2</v>
      </c>
      <c r="O23" s="1">
        <v>2</v>
      </c>
      <c r="P23" s="4">
        <f t="shared" si="27"/>
        <v>8</v>
      </c>
      <c r="Q23" s="6">
        <f t="shared" si="28"/>
        <v>1.6</v>
      </c>
      <c r="R23" s="11" t="str">
        <f>IF(K23="","",VLOOKUP(Q23,$H$90:$I$92,2,TRUE))</f>
        <v>ІІ ур</v>
      </c>
      <c r="S23" s="1">
        <v>1</v>
      </c>
      <c r="T23" s="1">
        <v>1</v>
      </c>
      <c r="U23" s="1">
        <v>2</v>
      </c>
      <c r="V23" s="4">
        <f t="shared" si="29"/>
        <v>4</v>
      </c>
      <c r="W23" s="6">
        <f t="shared" si="30"/>
        <v>1.3333333333333333</v>
      </c>
      <c r="X23" s="11" t="str">
        <f>IF(S23="","",VLOOKUP(W23,$H$90:$I$92,2,TRUE))</f>
        <v>І ур</v>
      </c>
      <c r="Y23" s="1">
        <v>1</v>
      </c>
      <c r="Z23" s="1">
        <v>2</v>
      </c>
      <c r="AA23" s="1">
        <v>2</v>
      </c>
      <c r="AB23" s="1">
        <v>1</v>
      </c>
      <c r="AC23" s="1">
        <v>1</v>
      </c>
      <c r="AD23" s="1">
        <v>1</v>
      </c>
      <c r="AE23" s="4">
        <f t="shared" si="31"/>
        <v>8</v>
      </c>
      <c r="AF23" s="6">
        <f t="shared" si="32"/>
        <v>1.3333333333333333</v>
      </c>
      <c r="AG23" s="11" t="str">
        <f>IF(Y23="","",VLOOKUP(AF23,$H$90:$I$92,2,TRUE))</f>
        <v>І ур</v>
      </c>
      <c r="AH23" s="5">
        <f t="shared" si="33"/>
        <v>26</v>
      </c>
      <c r="AI23" s="7">
        <f t="shared" si="34"/>
        <v>1.4444444444444444</v>
      </c>
      <c r="AJ23" s="11" t="str">
        <f>IF(AB23="","",VLOOKUP(AI23,$H$90:$I$92,2,TRUE))</f>
        <v>І ур</v>
      </c>
    </row>
    <row r="24" spans="2:36" ht="32.25" thickBot="1" x14ac:dyDescent="0.3">
      <c r="B24" s="1">
        <v>16</v>
      </c>
      <c r="C24" s="64" t="s">
        <v>78</v>
      </c>
      <c r="D24" s="1">
        <v>2</v>
      </c>
      <c r="E24" s="1">
        <v>2</v>
      </c>
      <c r="F24" s="1">
        <v>1</v>
      </c>
      <c r="G24" s="1">
        <v>2</v>
      </c>
      <c r="H24" s="4">
        <f t="shared" si="0"/>
        <v>7</v>
      </c>
      <c r="I24" s="6">
        <f t="shared" si="9"/>
        <v>1.75</v>
      </c>
      <c r="J24" s="11" t="str">
        <f>IF(D24="","",VLOOKUP(I24,$H$90:$I$92,2,TRUE))</f>
        <v>ІІ ур</v>
      </c>
      <c r="K24" s="1">
        <v>2</v>
      </c>
      <c r="L24" s="1">
        <v>2</v>
      </c>
      <c r="M24" s="1">
        <v>2</v>
      </c>
      <c r="N24" s="1">
        <v>1</v>
      </c>
      <c r="O24" s="1">
        <v>2</v>
      </c>
      <c r="P24" s="4">
        <f t="shared" si="1"/>
        <v>9</v>
      </c>
      <c r="Q24" s="6">
        <f t="shared" si="2"/>
        <v>1.8</v>
      </c>
      <c r="R24" s="11" t="str">
        <f>IF(K24="","",VLOOKUP(Q24,$H$90:$I$92,2,TRUE))</f>
        <v>ІІ ур</v>
      </c>
      <c r="S24" s="1">
        <v>2</v>
      </c>
      <c r="T24" s="1">
        <v>2</v>
      </c>
      <c r="U24" s="1">
        <v>2</v>
      </c>
      <c r="V24" s="4">
        <f t="shared" si="3"/>
        <v>6</v>
      </c>
      <c r="W24" s="6">
        <f t="shared" si="4"/>
        <v>2</v>
      </c>
      <c r="X24" s="11" t="str">
        <f>IF(S24="","",VLOOKUP(W24,$H$90:$I$92,2,TRUE))</f>
        <v>ІІ ур</v>
      </c>
      <c r="Y24" s="1">
        <v>2</v>
      </c>
      <c r="Z24" s="1">
        <v>2</v>
      </c>
      <c r="AA24" s="1">
        <v>1</v>
      </c>
      <c r="AB24" s="1">
        <v>2</v>
      </c>
      <c r="AC24" s="1">
        <v>2</v>
      </c>
      <c r="AD24" s="1">
        <v>2</v>
      </c>
      <c r="AE24" s="4">
        <f t="shared" si="5"/>
        <v>11</v>
      </c>
      <c r="AF24" s="6">
        <f t="shared" si="6"/>
        <v>1.8333333333333333</v>
      </c>
      <c r="AG24" s="11" t="str">
        <f>IF(Y24="","",VLOOKUP(AF24,$H$90:$I$92,2,TRUE))</f>
        <v>ІІ ур</v>
      </c>
      <c r="AH24" s="5">
        <f t="shared" si="7"/>
        <v>33</v>
      </c>
      <c r="AI24" s="7">
        <f t="shared" si="8"/>
        <v>1.8333333333333333</v>
      </c>
      <c r="AJ24" s="11" t="str">
        <f>IF(AB24="","",VLOOKUP(AI24,$H$90:$I$92,2,TRUE))</f>
        <v>ІІ ур</v>
      </c>
    </row>
    <row r="25" spans="2:36" ht="32.25" thickBot="1" x14ac:dyDescent="0.3">
      <c r="B25" s="1">
        <v>17</v>
      </c>
      <c r="C25" s="64" t="s">
        <v>79</v>
      </c>
      <c r="D25" s="1">
        <v>2</v>
      </c>
      <c r="E25" s="1">
        <v>2</v>
      </c>
      <c r="F25" s="1">
        <v>2</v>
      </c>
      <c r="G25" s="1">
        <v>2</v>
      </c>
      <c r="H25" s="4">
        <f t="shared" si="0"/>
        <v>8</v>
      </c>
      <c r="I25" s="6">
        <f t="shared" si="9"/>
        <v>2</v>
      </c>
      <c r="J25" s="11" t="str">
        <f>IF(D25="","",VLOOKUP(I25,$H$90:$I$92,2,TRUE))</f>
        <v>ІІ ур</v>
      </c>
      <c r="K25" s="1">
        <v>2</v>
      </c>
      <c r="L25" s="1">
        <v>1</v>
      </c>
      <c r="M25" s="1">
        <v>2</v>
      </c>
      <c r="N25" s="1">
        <v>2</v>
      </c>
      <c r="O25" s="1">
        <v>2</v>
      </c>
      <c r="P25" s="4">
        <f t="shared" si="1"/>
        <v>9</v>
      </c>
      <c r="Q25" s="6">
        <f t="shared" si="2"/>
        <v>1.8</v>
      </c>
      <c r="R25" s="11" t="str">
        <f>IF(K25="","",VLOOKUP(Q25,$H$90:$I$92,2,TRUE))</f>
        <v>ІІ ур</v>
      </c>
      <c r="S25" s="1">
        <v>2</v>
      </c>
      <c r="T25" s="1">
        <v>1</v>
      </c>
      <c r="U25" s="1">
        <v>2</v>
      </c>
      <c r="V25" s="4">
        <f t="shared" si="3"/>
        <v>5</v>
      </c>
      <c r="W25" s="6">
        <f t="shared" si="4"/>
        <v>1.6666666666666667</v>
      </c>
      <c r="X25" s="11" t="str">
        <f>IF(S25="","",VLOOKUP(W25,$H$90:$I$92,2,TRUE))</f>
        <v>ІІ ур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1</v>
      </c>
      <c r="AE25" s="4">
        <f t="shared" si="5"/>
        <v>11</v>
      </c>
      <c r="AF25" s="6">
        <f t="shared" si="6"/>
        <v>1.8333333333333333</v>
      </c>
      <c r="AG25" s="11" t="str">
        <f>IF(Y25="","",VLOOKUP(AF25,$H$90:$I$92,2,TRUE))</f>
        <v>ІІ ур</v>
      </c>
      <c r="AH25" s="5">
        <f t="shared" si="7"/>
        <v>33</v>
      </c>
      <c r="AI25" s="7">
        <f t="shared" si="8"/>
        <v>1.8333333333333333</v>
      </c>
      <c r="AJ25" s="11" t="str">
        <f>IF(AB25="","",VLOOKUP(AI25,$H$90:$I$92,2,TRUE))</f>
        <v>ІІ ур</v>
      </c>
    </row>
    <row r="26" spans="2:36" ht="32.25" thickBot="1" x14ac:dyDescent="0.3">
      <c r="B26" s="1">
        <v>18</v>
      </c>
      <c r="C26" s="64" t="s">
        <v>80</v>
      </c>
      <c r="D26" s="1">
        <v>1</v>
      </c>
      <c r="E26" s="1">
        <v>2</v>
      </c>
      <c r="F26" s="1">
        <v>2</v>
      </c>
      <c r="G26" s="1">
        <v>1</v>
      </c>
      <c r="H26" s="4">
        <f t="shared" si="0"/>
        <v>6</v>
      </c>
      <c r="I26" s="6">
        <f t="shared" si="9"/>
        <v>1.5</v>
      </c>
      <c r="J26" s="11" t="str">
        <f>IF(D26="","",VLOOKUP(I26,$H$90:$I$92,2,TRUE))</f>
        <v>І ур</v>
      </c>
      <c r="K26" s="1">
        <v>1</v>
      </c>
      <c r="L26" s="1">
        <v>1</v>
      </c>
      <c r="M26" s="1">
        <v>1</v>
      </c>
      <c r="N26" s="1">
        <v>1</v>
      </c>
      <c r="O26" s="1">
        <v>2</v>
      </c>
      <c r="P26" s="4">
        <f t="shared" si="1"/>
        <v>6</v>
      </c>
      <c r="Q26" s="6">
        <f t="shared" si="2"/>
        <v>1.2</v>
      </c>
      <c r="R26" s="11" t="str">
        <f>IF(K26="","",VLOOKUP(Q26,$H$90:$I$92,2,TRUE))</f>
        <v>І ур</v>
      </c>
      <c r="S26" s="1">
        <v>1</v>
      </c>
      <c r="T26" s="1">
        <v>1</v>
      </c>
      <c r="U26" s="1">
        <v>2</v>
      </c>
      <c r="V26" s="4">
        <f t="shared" si="3"/>
        <v>4</v>
      </c>
      <c r="W26" s="6">
        <f t="shared" si="4"/>
        <v>1.3333333333333333</v>
      </c>
      <c r="X26" s="11" t="str">
        <f>IF(S26="","",VLOOKUP(W26,$H$90:$I$92,2,TRUE))</f>
        <v>І ур</v>
      </c>
      <c r="Y26" s="1">
        <v>1</v>
      </c>
      <c r="Z26" s="1">
        <v>2</v>
      </c>
      <c r="AA26" s="1">
        <v>2</v>
      </c>
      <c r="AB26" s="1">
        <v>1</v>
      </c>
      <c r="AC26" s="1">
        <v>1</v>
      </c>
      <c r="AD26" s="1">
        <v>1</v>
      </c>
      <c r="AE26" s="4">
        <f t="shared" si="5"/>
        <v>8</v>
      </c>
      <c r="AF26" s="6">
        <f t="shared" si="6"/>
        <v>1.3333333333333333</v>
      </c>
      <c r="AG26" s="11" t="str">
        <f>IF(Y26="","",VLOOKUP(AF26,$H$90:$I$92,2,TRUE))</f>
        <v>І ур</v>
      </c>
      <c r="AH26" s="5">
        <f t="shared" si="7"/>
        <v>24</v>
      </c>
      <c r="AI26" s="7">
        <f t="shared" si="8"/>
        <v>1.3333333333333333</v>
      </c>
      <c r="AJ26" s="11" t="str">
        <f>IF(AB26="","",VLOOKUP(AI26,$H$90:$I$92,2,TRUE))</f>
        <v>І ур</v>
      </c>
    </row>
    <row r="27" spans="2:36" ht="32.25" thickBot="1" x14ac:dyDescent="0.3">
      <c r="B27" s="1">
        <v>19</v>
      </c>
      <c r="C27" s="64" t="s">
        <v>81</v>
      </c>
      <c r="D27" s="1">
        <v>1</v>
      </c>
      <c r="E27" s="1">
        <v>2</v>
      </c>
      <c r="F27" s="1">
        <v>2</v>
      </c>
      <c r="G27" s="1">
        <v>2</v>
      </c>
      <c r="H27" s="4">
        <f t="shared" si="0"/>
        <v>7</v>
      </c>
      <c r="I27" s="6">
        <f t="shared" si="9"/>
        <v>1.75</v>
      </c>
      <c r="J27" s="11" t="str">
        <f>IF(D27="","",VLOOKUP(I27,$H$90:$I$92,2,TRUE))</f>
        <v>ІІ ур</v>
      </c>
      <c r="K27" s="1">
        <v>1</v>
      </c>
      <c r="L27" s="1">
        <v>2</v>
      </c>
      <c r="M27" s="1">
        <v>2</v>
      </c>
      <c r="N27" s="1">
        <v>2</v>
      </c>
      <c r="O27" s="1">
        <v>2</v>
      </c>
      <c r="P27" s="4">
        <f t="shared" si="1"/>
        <v>9</v>
      </c>
      <c r="Q27" s="6">
        <f t="shared" si="2"/>
        <v>1.8</v>
      </c>
      <c r="R27" s="11" t="str">
        <f>IF(K27="","",VLOOKUP(Q27,$H$90:$I$92,2,TRUE))</f>
        <v>ІІ ур</v>
      </c>
      <c r="S27" s="1">
        <v>1</v>
      </c>
      <c r="T27" s="1">
        <v>2</v>
      </c>
      <c r="U27" s="1">
        <v>2</v>
      </c>
      <c r="V27" s="4">
        <f t="shared" si="3"/>
        <v>5</v>
      </c>
      <c r="W27" s="6">
        <f t="shared" si="4"/>
        <v>1.6666666666666667</v>
      </c>
      <c r="X27" s="11" t="str">
        <f>IF(S27="","",VLOOKUP(W27,$H$90:$I$92,2,TRUE))</f>
        <v>ІІ ур</v>
      </c>
      <c r="Y27" s="1">
        <v>1</v>
      </c>
      <c r="Z27" s="1">
        <v>2</v>
      </c>
      <c r="AA27" s="1">
        <v>2</v>
      </c>
      <c r="AB27" s="1">
        <v>2</v>
      </c>
      <c r="AC27" s="1">
        <v>1</v>
      </c>
      <c r="AD27" s="1">
        <v>2</v>
      </c>
      <c r="AE27" s="4">
        <f t="shared" si="5"/>
        <v>10</v>
      </c>
      <c r="AF27" s="6">
        <f t="shared" si="6"/>
        <v>1.6666666666666667</v>
      </c>
      <c r="AG27" s="11" t="str">
        <f>IF(Y27="","",VLOOKUP(AF27,$H$90:$I$92,2,TRUE))</f>
        <v>ІІ ур</v>
      </c>
      <c r="AH27" s="5">
        <f t="shared" si="7"/>
        <v>31</v>
      </c>
      <c r="AI27" s="7">
        <f t="shared" si="8"/>
        <v>1.7222222222222223</v>
      </c>
      <c r="AJ27" s="11" t="str">
        <f>IF(AB27="","",VLOOKUP(AI27,$H$90:$I$92,2,TRUE))</f>
        <v>ІІ ур</v>
      </c>
    </row>
    <row r="28" spans="2:36" ht="32.25" thickBot="1" x14ac:dyDescent="0.3">
      <c r="B28" s="1">
        <v>20</v>
      </c>
      <c r="C28" s="64" t="s">
        <v>82</v>
      </c>
      <c r="D28" s="1">
        <v>2</v>
      </c>
      <c r="E28" s="1">
        <v>2</v>
      </c>
      <c r="F28" s="1">
        <v>2</v>
      </c>
      <c r="G28" s="1">
        <v>2</v>
      </c>
      <c r="H28" s="4">
        <f t="shared" si="0"/>
        <v>8</v>
      </c>
      <c r="I28" s="6">
        <f t="shared" si="9"/>
        <v>2</v>
      </c>
      <c r="J28" s="11" t="str">
        <f>IF(D28="","",VLOOKUP(I28,$H$90:$I$92,2,TRUE))</f>
        <v>ІІ ур</v>
      </c>
      <c r="K28" s="1">
        <v>2</v>
      </c>
      <c r="L28" s="1">
        <v>2</v>
      </c>
      <c r="M28" s="1">
        <v>2</v>
      </c>
      <c r="N28" s="1">
        <v>2</v>
      </c>
      <c r="O28" s="1">
        <v>2</v>
      </c>
      <c r="P28" s="4">
        <f t="shared" si="1"/>
        <v>10</v>
      </c>
      <c r="Q28" s="6">
        <f t="shared" si="2"/>
        <v>2</v>
      </c>
      <c r="R28" s="11" t="str">
        <f>IF(K28="","",VLOOKUP(Q28,$H$90:$I$92,2,TRUE))</f>
        <v>ІІ ур</v>
      </c>
      <c r="S28" s="1">
        <v>2</v>
      </c>
      <c r="T28" s="1">
        <v>2</v>
      </c>
      <c r="U28" s="1">
        <v>2</v>
      </c>
      <c r="V28" s="4">
        <f t="shared" si="3"/>
        <v>6</v>
      </c>
      <c r="W28" s="6">
        <f t="shared" si="4"/>
        <v>2</v>
      </c>
      <c r="X28" s="11" t="str">
        <f>IF(S28="","",VLOOKUP(W28,$H$90:$I$92,2,TRUE))</f>
        <v>ІІ ур</v>
      </c>
      <c r="Y28" s="1">
        <v>2</v>
      </c>
      <c r="Z28" s="1">
        <v>2</v>
      </c>
      <c r="AA28" s="1">
        <v>2</v>
      </c>
      <c r="AB28" s="1">
        <v>2</v>
      </c>
      <c r="AC28" s="1">
        <v>2</v>
      </c>
      <c r="AD28" s="1">
        <v>2</v>
      </c>
      <c r="AE28" s="4">
        <f t="shared" si="5"/>
        <v>12</v>
      </c>
      <c r="AF28" s="6">
        <f t="shared" si="6"/>
        <v>2</v>
      </c>
      <c r="AG28" s="11" t="str">
        <f>IF(Y28="","",VLOOKUP(AF28,$H$90:$I$92,2,TRUE))</f>
        <v>ІІ ур</v>
      </c>
      <c r="AH28" s="5">
        <f t="shared" si="7"/>
        <v>36</v>
      </c>
      <c r="AI28" s="7">
        <f t="shared" si="8"/>
        <v>2</v>
      </c>
      <c r="AJ28" s="11" t="str">
        <f>IF(AB28="","",VLOOKUP(AI28,$H$90:$I$92,2,TRUE))</f>
        <v>ІІ ур</v>
      </c>
    </row>
    <row r="29" spans="2:36" x14ac:dyDescent="0.25">
      <c r="B29" s="34"/>
      <c r="C29" s="34"/>
      <c r="D29" s="17"/>
      <c r="E29" s="18"/>
      <c r="F29" s="18"/>
      <c r="G29" s="18"/>
      <c r="H29" s="19"/>
      <c r="I29" s="1" t="s">
        <v>15</v>
      </c>
      <c r="J29" s="9" t="s">
        <v>11</v>
      </c>
      <c r="K29" s="17"/>
      <c r="L29" s="18"/>
      <c r="M29" s="18"/>
      <c r="N29" s="18"/>
      <c r="O29" s="18"/>
      <c r="P29" s="19"/>
      <c r="Q29" s="1" t="s">
        <v>15</v>
      </c>
      <c r="R29" s="9" t="s">
        <v>11</v>
      </c>
      <c r="S29" s="17"/>
      <c r="T29" s="18"/>
      <c r="U29" s="18"/>
      <c r="V29" s="19"/>
      <c r="W29" s="1" t="s">
        <v>15</v>
      </c>
      <c r="X29" s="9" t="s">
        <v>11</v>
      </c>
      <c r="Y29" s="17"/>
      <c r="Z29" s="18"/>
      <c r="AA29" s="18"/>
      <c r="AB29" s="18"/>
      <c r="AC29" s="18"/>
      <c r="AD29" s="18"/>
      <c r="AE29" s="19"/>
      <c r="AF29" s="1" t="s">
        <v>15</v>
      </c>
      <c r="AG29" s="9" t="s">
        <v>11</v>
      </c>
      <c r="AH29" s="2"/>
      <c r="AI29" s="2"/>
      <c r="AJ29" s="2"/>
    </row>
    <row r="30" spans="2:36" x14ac:dyDescent="0.25">
      <c r="B30" s="35"/>
      <c r="C30" s="35"/>
      <c r="D30" s="17" t="s">
        <v>20</v>
      </c>
      <c r="E30" s="18"/>
      <c r="F30" s="18"/>
      <c r="G30" s="18"/>
      <c r="H30" s="19"/>
      <c r="I30" s="8">
        <v>20</v>
      </c>
      <c r="J30" s="8">
        <v>100</v>
      </c>
      <c r="K30" s="17" t="s">
        <v>20</v>
      </c>
      <c r="L30" s="18"/>
      <c r="M30" s="18"/>
      <c r="N30" s="18"/>
      <c r="O30" s="18"/>
      <c r="P30" s="19"/>
      <c r="Q30" s="8">
        <v>20</v>
      </c>
      <c r="R30" s="8">
        <v>100</v>
      </c>
      <c r="S30" s="17" t="s">
        <v>20</v>
      </c>
      <c r="T30" s="18"/>
      <c r="U30" s="18"/>
      <c r="V30" s="19"/>
      <c r="W30" s="8">
        <v>20</v>
      </c>
      <c r="X30" s="8">
        <v>100</v>
      </c>
      <c r="Y30" s="17" t="s">
        <v>20</v>
      </c>
      <c r="Z30" s="18"/>
      <c r="AA30" s="18"/>
      <c r="AB30" s="18"/>
      <c r="AC30" s="18"/>
      <c r="AD30" s="18"/>
      <c r="AE30" s="19"/>
      <c r="AF30" s="8">
        <v>20</v>
      </c>
      <c r="AG30" s="8">
        <v>100</v>
      </c>
      <c r="AH30" s="2"/>
      <c r="AI30" s="2"/>
      <c r="AJ30" s="2"/>
    </row>
    <row r="31" spans="2:36" x14ac:dyDescent="0.25">
      <c r="B31" s="35"/>
      <c r="C31" s="35"/>
      <c r="D31" s="17" t="s">
        <v>25</v>
      </c>
      <c r="E31" s="18"/>
      <c r="F31" s="18"/>
      <c r="G31" s="18"/>
      <c r="H31" s="19"/>
      <c r="I31" s="10">
        <f>COUNTIF(J9:J28,"І ур")</f>
        <v>4</v>
      </c>
      <c r="J31" s="3">
        <f>(I31/I30)*100</f>
        <v>20</v>
      </c>
      <c r="K31" s="17" t="s">
        <v>25</v>
      </c>
      <c r="L31" s="18"/>
      <c r="M31" s="18"/>
      <c r="N31" s="18"/>
      <c r="O31" s="18"/>
      <c r="P31" s="19"/>
      <c r="Q31" s="10">
        <f>COUNTIF(R9:R28,"І ур")</f>
        <v>3</v>
      </c>
      <c r="R31" s="3">
        <f>(Q31/Q30)*100</f>
        <v>15</v>
      </c>
      <c r="S31" s="17" t="s">
        <v>25</v>
      </c>
      <c r="T31" s="18"/>
      <c r="U31" s="18"/>
      <c r="V31" s="19"/>
      <c r="W31" s="10">
        <f>COUNTIF(X9:X28,"І ур")</f>
        <v>4</v>
      </c>
      <c r="X31" s="3">
        <f>(W31/W30)*100</f>
        <v>20</v>
      </c>
      <c r="Y31" s="17" t="s">
        <v>25</v>
      </c>
      <c r="Z31" s="18"/>
      <c r="AA31" s="18"/>
      <c r="AB31" s="18"/>
      <c r="AC31" s="18"/>
      <c r="AD31" s="18"/>
      <c r="AE31" s="19"/>
      <c r="AF31" s="10">
        <f>COUNTIF(AG9:AG28,"І ур")</f>
        <v>4</v>
      </c>
      <c r="AG31" s="3">
        <f>(AF31/AF30)*100</f>
        <v>20</v>
      </c>
      <c r="AH31" s="2"/>
      <c r="AI31" s="2"/>
      <c r="AJ31" s="2"/>
    </row>
    <row r="32" spans="2:36" x14ac:dyDescent="0.25">
      <c r="B32" s="35"/>
      <c r="C32" s="35"/>
      <c r="D32" s="17" t="s">
        <v>26</v>
      </c>
      <c r="E32" s="18"/>
      <c r="F32" s="18"/>
      <c r="G32" s="18"/>
      <c r="H32" s="19"/>
      <c r="I32" s="10">
        <f>COUNTIF(J9:J28,"ІІ ур")</f>
        <v>14</v>
      </c>
      <c r="J32" s="3">
        <f>(I32/I30)*100</f>
        <v>70</v>
      </c>
      <c r="K32" s="17" t="s">
        <v>26</v>
      </c>
      <c r="L32" s="18"/>
      <c r="M32" s="18"/>
      <c r="N32" s="18"/>
      <c r="O32" s="18"/>
      <c r="P32" s="19"/>
      <c r="Q32" s="10">
        <f>COUNTIF(R9:R28,"ІІ ур")</f>
        <v>16</v>
      </c>
      <c r="R32" s="3">
        <f>(Q32/Q30)*100</f>
        <v>80</v>
      </c>
      <c r="S32" s="17" t="s">
        <v>26</v>
      </c>
      <c r="T32" s="18"/>
      <c r="U32" s="18"/>
      <c r="V32" s="19"/>
      <c r="W32" s="10">
        <f>COUNTIF(X9:X28,"ІІ ур")</f>
        <v>15</v>
      </c>
      <c r="X32" s="3">
        <f>(W32/W30)*100</f>
        <v>75</v>
      </c>
      <c r="Y32" s="17" t="s">
        <v>26</v>
      </c>
      <c r="Z32" s="18"/>
      <c r="AA32" s="18"/>
      <c r="AB32" s="18"/>
      <c r="AC32" s="18"/>
      <c r="AD32" s="18"/>
      <c r="AE32" s="19"/>
      <c r="AF32" s="10">
        <f>COUNTIF(AG9:AG28,"ІІ ур")</f>
        <v>15</v>
      </c>
      <c r="AG32" s="3">
        <f>(AF32/AF30)*100</f>
        <v>75</v>
      </c>
      <c r="AH32" s="2"/>
      <c r="AI32" s="2"/>
      <c r="AJ32" s="2"/>
    </row>
    <row r="33" spans="2:36" x14ac:dyDescent="0.25">
      <c r="B33" s="35"/>
      <c r="C33" s="35"/>
      <c r="D33" s="17" t="s">
        <v>27</v>
      </c>
      <c r="E33" s="18"/>
      <c r="F33" s="18"/>
      <c r="G33" s="18"/>
      <c r="H33" s="19"/>
      <c r="I33" s="10">
        <f>COUNTIF(J9:J28,"ІІІ ур")</f>
        <v>2</v>
      </c>
      <c r="J33" s="3">
        <f>(I33/I30)*100</f>
        <v>10</v>
      </c>
      <c r="K33" s="17" t="s">
        <v>27</v>
      </c>
      <c r="L33" s="18"/>
      <c r="M33" s="18"/>
      <c r="N33" s="18"/>
      <c r="O33" s="18"/>
      <c r="P33" s="19"/>
      <c r="Q33" s="10">
        <f>COUNTIF(R9:R28,"ІІІ ур")</f>
        <v>1</v>
      </c>
      <c r="R33" s="3">
        <f>(Q33/Q30)*100</f>
        <v>5</v>
      </c>
      <c r="S33" s="17" t="s">
        <v>27</v>
      </c>
      <c r="T33" s="18"/>
      <c r="U33" s="18"/>
      <c r="V33" s="19"/>
      <c r="W33" s="10">
        <f>COUNTIF(X9:X28,"ІІІ ур")</f>
        <v>1</v>
      </c>
      <c r="X33" s="3">
        <f>(W33/W30)*100</f>
        <v>5</v>
      </c>
      <c r="Y33" s="17" t="s">
        <v>27</v>
      </c>
      <c r="Z33" s="18"/>
      <c r="AA33" s="18"/>
      <c r="AB33" s="18"/>
      <c r="AC33" s="18"/>
      <c r="AD33" s="18"/>
      <c r="AE33" s="19"/>
      <c r="AF33" s="10">
        <f>COUNTIF(AG9:AG28,"ІІІ ур")</f>
        <v>1</v>
      </c>
      <c r="AG33" s="3">
        <f>(AF33/AF30)*100</f>
        <v>5</v>
      </c>
      <c r="AH33" s="2"/>
      <c r="AI33" s="2"/>
      <c r="AJ33" s="2"/>
    </row>
    <row r="34" spans="2:36" x14ac:dyDescent="0.25">
      <c r="B34" s="35"/>
      <c r="C34" s="35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1" t="s">
        <v>15</v>
      </c>
      <c r="AJ34" s="9" t="s">
        <v>11</v>
      </c>
    </row>
    <row r="35" spans="2:36" x14ac:dyDescent="0.25">
      <c r="B35" s="35"/>
      <c r="C35" s="35"/>
      <c r="D35" s="31" t="s">
        <v>21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8">
        <v>15</v>
      </c>
      <c r="AJ35" s="8">
        <v>100</v>
      </c>
    </row>
    <row r="36" spans="2:36" x14ac:dyDescent="0.25">
      <c r="B36" s="35"/>
      <c r="C36" s="35"/>
      <c r="D36" s="53" t="s">
        <v>22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10">
        <f>COUNTIF(AJ9:AJ28,"І ур")</f>
        <v>4</v>
      </c>
      <c r="AJ36" s="3">
        <f>(AI36/AI35)*100</f>
        <v>26.666666666666668</v>
      </c>
    </row>
    <row r="37" spans="2:36" x14ac:dyDescent="0.25">
      <c r="B37" s="35"/>
      <c r="C37" s="35"/>
      <c r="D37" s="53" t="s">
        <v>28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10">
        <f>COUNTIF(AJ9:AJ28,"ІІ ур")</f>
        <v>15</v>
      </c>
      <c r="AJ37" s="3">
        <f>(AI37/AI35)*100</f>
        <v>100</v>
      </c>
    </row>
    <row r="38" spans="2:36" x14ac:dyDescent="0.25">
      <c r="B38" s="36"/>
      <c r="C38" s="36"/>
      <c r="D38" s="53" t="s">
        <v>24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10">
        <f>COUNTIF(AJ9:AJ28,"ІІІ ур")</f>
        <v>1</v>
      </c>
      <c r="AJ38" s="3">
        <f>(AI38/AI35)*100</f>
        <v>6.666666666666667</v>
      </c>
    </row>
    <row r="90" spans="8:9" x14ac:dyDescent="0.25">
      <c r="H90">
        <v>1</v>
      </c>
      <c r="I90" t="s">
        <v>17</v>
      </c>
    </row>
    <row r="91" spans="8:9" x14ac:dyDescent="0.25">
      <c r="H91">
        <v>1.6</v>
      </c>
      <c r="I91" t="s">
        <v>18</v>
      </c>
    </row>
    <row r="92" spans="8:9" x14ac:dyDescent="0.25">
      <c r="H92">
        <v>2.6</v>
      </c>
      <c r="I92" t="s">
        <v>19</v>
      </c>
    </row>
  </sheetData>
  <mergeCells count="52">
    <mergeCell ref="D34:AH34"/>
    <mergeCell ref="D35:AH35"/>
    <mergeCell ref="D36:AH36"/>
    <mergeCell ref="D37:AH37"/>
    <mergeCell ref="D38:AH38"/>
    <mergeCell ref="D32:H32"/>
    <mergeCell ref="K32:P32"/>
    <mergeCell ref="S32:V32"/>
    <mergeCell ref="Y32:AE32"/>
    <mergeCell ref="D33:H33"/>
    <mergeCell ref="K33:P33"/>
    <mergeCell ref="S33:V33"/>
    <mergeCell ref="Y33:AE33"/>
    <mergeCell ref="D30:H30"/>
    <mergeCell ref="K30:P30"/>
    <mergeCell ref="S30:V30"/>
    <mergeCell ref="Y30:AE30"/>
    <mergeCell ref="D31:H31"/>
    <mergeCell ref="K31:P31"/>
    <mergeCell ref="S31:V31"/>
    <mergeCell ref="Y31:AE31"/>
    <mergeCell ref="AG7:AG8"/>
    <mergeCell ref="AH7:AH8"/>
    <mergeCell ref="AI7:AI8"/>
    <mergeCell ref="AJ7:AJ8"/>
    <mergeCell ref="B29:B38"/>
    <mergeCell ref="C29:C38"/>
    <mergeCell ref="D29:H29"/>
    <mergeCell ref="K29:P29"/>
    <mergeCell ref="S29:V29"/>
    <mergeCell ref="Y29:AE29"/>
    <mergeCell ref="A2:AK2"/>
    <mergeCell ref="A3:AK3"/>
    <mergeCell ref="A4:AK4"/>
    <mergeCell ref="B6:AJ6"/>
    <mergeCell ref="K7:O7"/>
    <mergeCell ref="R7:R8"/>
    <mergeCell ref="S7:U7"/>
    <mergeCell ref="Y7:AD7"/>
    <mergeCell ref="AE7:AE8"/>
    <mergeCell ref="AF7:AF8"/>
    <mergeCell ref="W7:W8"/>
    <mergeCell ref="X7:X8"/>
    <mergeCell ref="P7:P8"/>
    <mergeCell ref="Q7:Q8"/>
    <mergeCell ref="V7:V8"/>
    <mergeCell ref="B7:B8"/>
    <mergeCell ref="C7:C8"/>
    <mergeCell ref="D7:G7"/>
    <mergeCell ref="H7:H8"/>
    <mergeCell ref="I7:I8"/>
    <mergeCell ref="J7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92"/>
  <sheetViews>
    <sheetView tabSelected="1" zoomScale="60" zoomScaleNormal="60" workbookViewId="0">
      <selection activeCell="I25" sqref="I25"/>
    </sheetView>
  </sheetViews>
  <sheetFormatPr defaultRowHeight="15" x14ac:dyDescent="0.25"/>
  <cols>
    <col min="2" max="2" width="5.42578125" customWidth="1"/>
    <col min="3" max="3" width="38.42578125" customWidth="1"/>
    <col min="4" max="4" width="10.42578125" customWidth="1"/>
    <col min="5" max="5" width="8.42578125" customWidth="1"/>
    <col min="6" max="6" width="8.7109375" customWidth="1"/>
    <col min="7" max="7" width="5.7109375" customWidth="1"/>
    <col min="8" max="9" width="5.5703125" customWidth="1"/>
    <col min="10" max="10" width="9" customWidth="1"/>
    <col min="11" max="11" width="11.85546875" customWidth="1"/>
    <col min="12" max="14" width="7.7109375" customWidth="1"/>
    <col min="15" max="15" width="13.140625" customWidth="1"/>
    <col min="16" max="16" width="4" customWidth="1"/>
    <col min="17" max="17" width="5.85546875" customWidth="1"/>
    <col min="18" max="18" width="9.140625" customWidth="1"/>
    <col min="19" max="19" width="12.85546875" customWidth="1"/>
    <col min="20" max="21" width="11.85546875" customWidth="1"/>
    <col min="22" max="22" width="4.140625" customWidth="1"/>
    <col min="23" max="23" width="5.5703125" customWidth="1"/>
    <col min="24" max="24" width="9.7109375" customWidth="1"/>
    <col min="25" max="25" width="5.85546875" customWidth="1"/>
    <col min="26" max="26" width="6.28515625" customWidth="1"/>
    <col min="27" max="27" width="6" customWidth="1"/>
    <col min="28" max="28" width="8.42578125" customWidth="1"/>
    <col min="29" max="29" width="17" customWidth="1"/>
    <col min="30" max="30" width="7" customWidth="1"/>
    <col min="31" max="32" width="5.140625" customWidth="1"/>
    <col min="33" max="33" width="9.140625" customWidth="1"/>
    <col min="36" max="36" width="10.7109375" customWidth="1"/>
  </cols>
  <sheetData>
    <row r="2" spans="1:3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x14ac:dyDescent="0.2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x14ac:dyDescent="0.25">
      <c r="A4" s="37" t="s">
        <v>88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6" spans="1:37" x14ac:dyDescent="0.25">
      <c r="B6" s="54" t="s">
        <v>1</v>
      </c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4"/>
      <c r="AI6" s="54"/>
      <c r="AJ6" s="54"/>
    </row>
    <row r="7" spans="1:37" ht="38.25" customHeight="1" x14ac:dyDescent="0.25">
      <c r="B7" s="56" t="s">
        <v>2</v>
      </c>
      <c r="C7" s="57" t="s">
        <v>3</v>
      </c>
      <c r="D7" s="56" t="s">
        <v>4</v>
      </c>
      <c r="E7" s="56"/>
      <c r="F7" s="56"/>
      <c r="G7" s="56"/>
      <c r="H7" s="50" t="s">
        <v>14</v>
      </c>
      <c r="I7" s="51" t="s">
        <v>12</v>
      </c>
      <c r="J7" s="49" t="s">
        <v>16</v>
      </c>
      <c r="K7" s="58" t="s">
        <v>5</v>
      </c>
      <c r="L7" s="58"/>
      <c r="M7" s="58"/>
      <c r="N7" s="58"/>
      <c r="O7" s="58"/>
      <c r="P7" s="50" t="s">
        <v>14</v>
      </c>
      <c r="Q7" s="51" t="s">
        <v>12</v>
      </c>
      <c r="R7" s="49" t="s">
        <v>16</v>
      </c>
      <c r="S7" s="58" t="s">
        <v>6</v>
      </c>
      <c r="T7" s="58"/>
      <c r="U7" s="58"/>
      <c r="V7" s="50" t="s">
        <v>14</v>
      </c>
      <c r="W7" s="51" t="s">
        <v>12</v>
      </c>
      <c r="X7" s="49" t="s">
        <v>16</v>
      </c>
      <c r="Y7" s="58" t="s">
        <v>7</v>
      </c>
      <c r="Z7" s="58"/>
      <c r="AA7" s="58"/>
      <c r="AB7" s="58"/>
      <c r="AC7" s="58"/>
      <c r="AD7" s="58"/>
      <c r="AE7" s="50" t="s">
        <v>14</v>
      </c>
      <c r="AF7" s="51" t="s">
        <v>12</v>
      </c>
      <c r="AG7" s="49" t="s">
        <v>16</v>
      </c>
      <c r="AH7" s="59" t="s">
        <v>8</v>
      </c>
      <c r="AI7" s="61" t="s">
        <v>9</v>
      </c>
      <c r="AJ7" s="62" t="s">
        <v>10</v>
      </c>
    </row>
    <row r="8" spans="1:37" ht="225" customHeight="1" thickBot="1" x14ac:dyDescent="0.3">
      <c r="B8" s="56"/>
      <c r="C8" s="56"/>
      <c r="D8" s="12" t="s">
        <v>47</v>
      </c>
      <c r="E8" s="12" t="s">
        <v>31</v>
      </c>
      <c r="F8" s="12" t="s">
        <v>32</v>
      </c>
      <c r="G8" s="12" t="s">
        <v>48</v>
      </c>
      <c r="H8" s="50"/>
      <c r="I8" s="51"/>
      <c r="J8" s="49"/>
      <c r="K8" s="12" t="s">
        <v>49</v>
      </c>
      <c r="L8" s="12" t="s">
        <v>33</v>
      </c>
      <c r="M8" s="12" t="s">
        <v>34</v>
      </c>
      <c r="N8" s="12" t="s">
        <v>50</v>
      </c>
      <c r="O8" s="12" t="s">
        <v>51</v>
      </c>
      <c r="P8" s="50"/>
      <c r="Q8" s="51"/>
      <c r="R8" s="49"/>
      <c r="S8" s="12" t="s">
        <v>52</v>
      </c>
      <c r="T8" s="12" t="s">
        <v>53</v>
      </c>
      <c r="U8" s="12" t="s">
        <v>54</v>
      </c>
      <c r="V8" s="50"/>
      <c r="W8" s="51"/>
      <c r="X8" s="49"/>
      <c r="Y8" s="12" t="s">
        <v>55</v>
      </c>
      <c r="Z8" s="12" t="s">
        <v>56</v>
      </c>
      <c r="AA8" s="12" t="s">
        <v>57</v>
      </c>
      <c r="AB8" s="12" t="s">
        <v>58</v>
      </c>
      <c r="AC8" s="12" t="s">
        <v>59</v>
      </c>
      <c r="AD8" s="12" t="s">
        <v>60</v>
      </c>
      <c r="AE8" s="50"/>
      <c r="AF8" s="51"/>
      <c r="AG8" s="49"/>
      <c r="AH8" s="60"/>
      <c r="AI8" s="61"/>
      <c r="AJ8" s="62"/>
    </row>
    <row r="9" spans="1:37" ht="16.5" thickBot="1" x14ac:dyDescent="0.3">
      <c r="B9" s="1">
        <v>1</v>
      </c>
      <c r="C9" s="65" t="s">
        <v>63</v>
      </c>
      <c r="D9" s="1">
        <v>2</v>
      </c>
      <c r="E9" s="1">
        <v>1</v>
      </c>
      <c r="F9" s="1">
        <v>2</v>
      </c>
      <c r="G9" s="1">
        <v>2</v>
      </c>
      <c r="H9" s="4">
        <f>SUM(D9:G9)</f>
        <v>7</v>
      </c>
      <c r="I9" s="6">
        <f>H9/4</f>
        <v>1.75</v>
      </c>
      <c r="J9" s="11" t="str">
        <f>IF(D9="","",VLOOKUP(I9,$H$90:$I$92,2,TRUE))</f>
        <v>ІІ ур</v>
      </c>
      <c r="K9" s="1">
        <v>2</v>
      </c>
      <c r="L9" s="1">
        <v>2</v>
      </c>
      <c r="M9" s="1">
        <v>1</v>
      </c>
      <c r="N9" s="1">
        <v>2</v>
      </c>
      <c r="O9" s="1">
        <v>1</v>
      </c>
      <c r="P9" s="4">
        <f>SUM(K9:O9)</f>
        <v>8</v>
      </c>
      <c r="Q9" s="6">
        <f>P9/5</f>
        <v>1.6</v>
      </c>
      <c r="R9" s="11" t="str">
        <f>IF(K9="","",VLOOKUP(Q9,$H$90:$I$92,2,TRUE))</f>
        <v>ІІ ур</v>
      </c>
      <c r="S9" s="1">
        <v>2</v>
      </c>
      <c r="T9" s="1">
        <v>2</v>
      </c>
      <c r="U9" s="1">
        <v>1</v>
      </c>
      <c r="V9" s="4">
        <f>SUM(S9:U9)</f>
        <v>5</v>
      </c>
      <c r="W9" s="6">
        <f>V9/3</f>
        <v>1.6666666666666667</v>
      </c>
      <c r="X9" s="11" t="str">
        <f>IF(S9="","",VLOOKUP(W9,$H$90:$I$92,2,TRUE))</f>
        <v>ІІ ур</v>
      </c>
      <c r="Y9" s="1">
        <v>2</v>
      </c>
      <c r="Z9" s="1">
        <v>1</v>
      </c>
      <c r="AA9" s="1">
        <v>2</v>
      </c>
      <c r="AB9" s="1">
        <v>2</v>
      </c>
      <c r="AC9" s="1">
        <v>2</v>
      </c>
      <c r="AD9" s="1">
        <v>2</v>
      </c>
      <c r="AE9" s="4">
        <f>SUM(Y9:AD9)</f>
        <v>11</v>
      </c>
      <c r="AF9" s="6">
        <f>AE9/6</f>
        <v>1.8333333333333333</v>
      </c>
      <c r="AG9" s="11" t="str">
        <f>IF(Y9="","",VLOOKUP(AF9,$H$90:$I$92,2,TRUE))</f>
        <v>ІІ ур</v>
      </c>
      <c r="AH9" s="5">
        <f>H9+P9+V9+AE9</f>
        <v>31</v>
      </c>
      <c r="AI9" s="7">
        <f>AH9/18</f>
        <v>1.7222222222222223</v>
      </c>
      <c r="AJ9" s="11" t="str">
        <f>IF(AB9="","",VLOOKUP(AI9,$H$90:$I$92,2,TRUE))</f>
        <v>ІІ ур</v>
      </c>
    </row>
    <row r="10" spans="1:37" ht="16.5" thickBot="1" x14ac:dyDescent="0.3">
      <c r="B10" s="1">
        <v>2</v>
      </c>
      <c r="C10" s="66" t="s">
        <v>64</v>
      </c>
      <c r="D10" s="1">
        <v>2</v>
      </c>
      <c r="E10" s="1">
        <v>2</v>
      </c>
      <c r="F10" s="1">
        <v>2</v>
      </c>
      <c r="G10" s="1">
        <v>2</v>
      </c>
      <c r="H10" s="4">
        <f t="shared" ref="H10:H28" si="0">SUM(D10:G10)</f>
        <v>8</v>
      </c>
      <c r="I10" s="6">
        <f>H10/4</f>
        <v>2</v>
      </c>
      <c r="J10" s="11" t="str">
        <f>IF(D10="","",VLOOKUP(I10,$H$90:$I$92,2,TRUE))</f>
        <v>ІІ ур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4">
        <f t="shared" ref="P10:P28" si="1">SUM(K10:O10)</f>
        <v>10</v>
      </c>
      <c r="Q10" s="6">
        <f t="shared" ref="Q10:Q28" si="2">P10/5</f>
        <v>2</v>
      </c>
      <c r="R10" s="11" t="str">
        <f>IF(K10="","",VLOOKUP(Q10,$H$90:$I$92,2,TRUE))</f>
        <v>ІІ ур</v>
      </c>
      <c r="S10" s="1">
        <v>2</v>
      </c>
      <c r="T10" s="1">
        <v>2</v>
      </c>
      <c r="U10" s="1">
        <v>2</v>
      </c>
      <c r="V10" s="4">
        <f t="shared" ref="V10:V28" si="3">SUM(S10:U10)</f>
        <v>6</v>
      </c>
      <c r="W10" s="6">
        <f t="shared" ref="W10:W28" si="4">V10/3</f>
        <v>2</v>
      </c>
      <c r="X10" s="11" t="str">
        <f>IF(S10="","",VLOOKUP(W10,$H$90:$I$92,2,TRUE))</f>
        <v>ІІ ур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4">
        <f t="shared" ref="AE10:AE28" si="5">SUM(Y10:AD10)</f>
        <v>12</v>
      </c>
      <c r="AF10" s="6">
        <f t="shared" ref="AF10:AF28" si="6">AE10/6</f>
        <v>2</v>
      </c>
      <c r="AG10" s="11" t="str">
        <f>IF(Y10="","",VLOOKUP(AF10,$H$90:$I$92,2,TRUE))</f>
        <v>ІІ ур</v>
      </c>
      <c r="AH10" s="5">
        <f t="shared" ref="AH10:AH28" si="7">H10+P10+V10+AE10</f>
        <v>36</v>
      </c>
      <c r="AI10" s="7">
        <f t="shared" ref="AI10:AI28" si="8">AH10/18</f>
        <v>2</v>
      </c>
      <c r="AJ10" s="11" t="str">
        <f>IF(AB10="","",VLOOKUP(AI10,$H$90:$I$92,2,TRUE))</f>
        <v>ІІ ур</v>
      </c>
    </row>
    <row r="11" spans="1:37" ht="16.5" thickBot="1" x14ac:dyDescent="0.3">
      <c r="B11" s="1">
        <v>3</v>
      </c>
      <c r="C11" s="66" t="s">
        <v>67</v>
      </c>
      <c r="D11" s="1">
        <v>3</v>
      </c>
      <c r="E11" s="1">
        <v>3</v>
      </c>
      <c r="F11" s="1">
        <v>3</v>
      </c>
      <c r="G11" s="1">
        <v>3</v>
      </c>
      <c r="H11" s="4">
        <f t="shared" si="0"/>
        <v>12</v>
      </c>
      <c r="I11" s="6">
        <f t="shared" ref="I11:I28" si="9">H11/4</f>
        <v>3</v>
      </c>
      <c r="J11" s="11" t="str">
        <f>IF(D11="","",VLOOKUP(I11,$H$90:$I$92,2,TRUE))</f>
        <v>ІІІ ур</v>
      </c>
      <c r="K11" s="1">
        <v>3</v>
      </c>
      <c r="L11" s="1">
        <v>3</v>
      </c>
      <c r="M11" s="1">
        <v>3</v>
      </c>
      <c r="N11" s="1">
        <v>3</v>
      </c>
      <c r="O11" s="1">
        <v>2</v>
      </c>
      <c r="P11" s="4">
        <f t="shared" si="1"/>
        <v>14</v>
      </c>
      <c r="Q11" s="6">
        <f t="shared" si="2"/>
        <v>2.8</v>
      </c>
      <c r="R11" s="11" t="str">
        <f>IF(K11="","",VLOOKUP(Q11,$H$90:$I$92,2,TRUE))</f>
        <v>ІІІ ур</v>
      </c>
      <c r="S11" s="1">
        <v>3</v>
      </c>
      <c r="T11" s="1">
        <v>3</v>
      </c>
      <c r="U11" s="1">
        <v>3</v>
      </c>
      <c r="V11" s="4">
        <f t="shared" si="3"/>
        <v>9</v>
      </c>
      <c r="W11" s="6">
        <f t="shared" si="4"/>
        <v>3</v>
      </c>
      <c r="X11" s="11" t="str">
        <f>IF(S11="","",VLOOKUP(W11,$H$90:$I$92,2,TRUE))</f>
        <v>ІІІ ур</v>
      </c>
      <c r="Y11" s="1">
        <v>3</v>
      </c>
      <c r="Z11" s="1">
        <v>3</v>
      </c>
      <c r="AA11" s="1">
        <v>3</v>
      </c>
      <c r="AB11" s="1">
        <v>3</v>
      </c>
      <c r="AC11" s="1">
        <v>3</v>
      </c>
      <c r="AD11" s="1">
        <v>2</v>
      </c>
      <c r="AE11" s="4">
        <f t="shared" si="5"/>
        <v>17</v>
      </c>
      <c r="AF11" s="6">
        <f t="shared" si="6"/>
        <v>2.8333333333333335</v>
      </c>
      <c r="AG11" s="11" t="str">
        <f>IF(Y11="","",VLOOKUP(AF11,$H$90:$I$92,2,TRUE))</f>
        <v>ІІІ ур</v>
      </c>
      <c r="AH11" s="5">
        <f t="shared" si="7"/>
        <v>52</v>
      </c>
      <c r="AI11" s="7">
        <f t="shared" si="8"/>
        <v>2.8888888888888888</v>
      </c>
      <c r="AJ11" s="11" t="str">
        <f>IF(AB11="","",VLOOKUP(AI11,$H$90:$I$92,2,TRUE))</f>
        <v>ІІІ ур</v>
      </c>
    </row>
    <row r="12" spans="1:37" ht="16.5" thickBot="1" x14ac:dyDescent="0.3">
      <c r="B12" s="1">
        <v>4</v>
      </c>
      <c r="C12" s="67" t="s">
        <v>65</v>
      </c>
      <c r="D12" s="1">
        <v>2</v>
      </c>
      <c r="E12" s="1">
        <v>3</v>
      </c>
      <c r="F12" s="1">
        <v>3</v>
      </c>
      <c r="G12" s="1">
        <v>3</v>
      </c>
      <c r="H12" s="4">
        <f t="shared" si="0"/>
        <v>11</v>
      </c>
      <c r="I12" s="6">
        <f t="shared" si="9"/>
        <v>2.75</v>
      </c>
      <c r="J12" s="11" t="str">
        <f>IF(D12="","",VLOOKUP(I12,$H$90:$I$92,2,TRUE))</f>
        <v>ІІІ ур</v>
      </c>
      <c r="K12" s="1">
        <v>3</v>
      </c>
      <c r="L12" s="1">
        <v>3</v>
      </c>
      <c r="M12" s="1">
        <v>3</v>
      </c>
      <c r="N12" s="1">
        <v>3</v>
      </c>
      <c r="O12" s="1">
        <v>3</v>
      </c>
      <c r="P12" s="4">
        <f t="shared" si="1"/>
        <v>15</v>
      </c>
      <c r="Q12" s="6">
        <f t="shared" si="2"/>
        <v>3</v>
      </c>
      <c r="R12" s="11" t="str">
        <f>IF(K12="","",VLOOKUP(Q12,$H$90:$I$92,2,TRUE))</f>
        <v>ІІІ ур</v>
      </c>
      <c r="S12" s="1">
        <v>3</v>
      </c>
      <c r="T12" s="1">
        <v>3</v>
      </c>
      <c r="U12" s="1">
        <v>3</v>
      </c>
      <c r="V12" s="4">
        <f t="shared" si="3"/>
        <v>9</v>
      </c>
      <c r="W12" s="6">
        <f t="shared" si="4"/>
        <v>3</v>
      </c>
      <c r="X12" s="11" t="str">
        <f>IF(S12="","",VLOOKUP(W12,$H$90:$I$92,2,TRUE))</f>
        <v>ІІІ ур</v>
      </c>
      <c r="Y12" s="1">
        <v>3</v>
      </c>
      <c r="Z12" s="1">
        <v>3</v>
      </c>
      <c r="AA12" s="1">
        <v>3</v>
      </c>
      <c r="AB12" s="1">
        <v>3</v>
      </c>
      <c r="AC12" s="1">
        <v>3</v>
      </c>
      <c r="AD12" s="1">
        <v>2</v>
      </c>
      <c r="AE12" s="4">
        <f t="shared" si="5"/>
        <v>17</v>
      </c>
      <c r="AF12" s="6">
        <f t="shared" si="6"/>
        <v>2.8333333333333335</v>
      </c>
      <c r="AG12" s="11" t="str">
        <f>IF(Y12="","",VLOOKUP(AF12,$H$90:$I$92,2,TRUE))</f>
        <v>ІІІ ур</v>
      </c>
      <c r="AH12" s="5">
        <f t="shared" si="7"/>
        <v>52</v>
      </c>
      <c r="AI12" s="7">
        <f t="shared" si="8"/>
        <v>2.8888888888888888</v>
      </c>
      <c r="AJ12" s="11" t="str">
        <f>IF(AB12="","",VLOOKUP(AI12,$H$90:$I$92,2,TRUE))</f>
        <v>ІІІ ур</v>
      </c>
    </row>
    <row r="13" spans="1:37" ht="16.5" thickBot="1" x14ac:dyDescent="0.3">
      <c r="B13" s="1">
        <v>5</v>
      </c>
      <c r="C13" s="67" t="s">
        <v>69</v>
      </c>
      <c r="D13" s="1">
        <v>1</v>
      </c>
      <c r="E13" s="1">
        <v>2</v>
      </c>
      <c r="F13" s="1">
        <v>2</v>
      </c>
      <c r="G13" s="1">
        <v>2</v>
      </c>
      <c r="H13" s="4">
        <f t="shared" si="0"/>
        <v>7</v>
      </c>
      <c r="I13" s="6">
        <f t="shared" si="9"/>
        <v>1.75</v>
      </c>
      <c r="J13" s="11" t="str">
        <f>IF(D13="","",VLOOKUP(I13,$H$90:$I$92,2,TRUE))</f>
        <v>ІІ ур</v>
      </c>
      <c r="K13" s="1">
        <v>2</v>
      </c>
      <c r="L13" s="1">
        <v>1</v>
      </c>
      <c r="M13" s="1">
        <v>2</v>
      </c>
      <c r="N13" s="1">
        <v>2</v>
      </c>
      <c r="O13" s="1">
        <v>2</v>
      </c>
      <c r="P13" s="4">
        <f t="shared" si="1"/>
        <v>9</v>
      </c>
      <c r="Q13" s="6">
        <f t="shared" si="2"/>
        <v>1.8</v>
      </c>
      <c r="R13" s="11" t="str">
        <f>IF(K13="","",VLOOKUP(Q13,$H$90:$I$92,2,TRUE))</f>
        <v>ІІ ур</v>
      </c>
      <c r="S13" s="1">
        <v>2</v>
      </c>
      <c r="T13" s="1">
        <v>1</v>
      </c>
      <c r="U13" s="1">
        <v>2</v>
      </c>
      <c r="V13" s="4">
        <f t="shared" si="3"/>
        <v>5</v>
      </c>
      <c r="W13" s="6">
        <f t="shared" si="4"/>
        <v>1.6666666666666667</v>
      </c>
      <c r="X13" s="11" t="str">
        <f>IF(S13="","",VLOOKUP(W13,$H$90:$I$92,2,TRUE))</f>
        <v>ІІ ур</v>
      </c>
      <c r="Y13" s="1">
        <v>1</v>
      </c>
      <c r="Z13" s="1">
        <v>2</v>
      </c>
      <c r="AA13" s="1">
        <v>2</v>
      </c>
      <c r="AB13" s="1">
        <v>2</v>
      </c>
      <c r="AC13" s="1">
        <v>2</v>
      </c>
      <c r="AD13" s="1">
        <v>1</v>
      </c>
      <c r="AE13" s="4">
        <f t="shared" si="5"/>
        <v>10</v>
      </c>
      <c r="AF13" s="6">
        <f t="shared" si="6"/>
        <v>1.6666666666666667</v>
      </c>
      <c r="AG13" s="11" t="str">
        <f>IF(Y13="","",VLOOKUP(AF13,$H$90:$I$92,2,TRUE))</f>
        <v>ІІ ур</v>
      </c>
      <c r="AH13" s="5">
        <f t="shared" si="7"/>
        <v>31</v>
      </c>
      <c r="AI13" s="7">
        <f t="shared" si="8"/>
        <v>1.7222222222222223</v>
      </c>
      <c r="AJ13" s="11" t="str">
        <f>IF(AB13="","",VLOOKUP(AI13,$H$90:$I$92,2,TRUE))</f>
        <v>ІІ ур</v>
      </c>
    </row>
    <row r="14" spans="1:37" ht="16.5" thickBot="1" x14ac:dyDescent="0.3">
      <c r="B14" s="1">
        <v>6</v>
      </c>
      <c r="C14" s="67" t="s">
        <v>71</v>
      </c>
      <c r="D14" s="1">
        <v>2</v>
      </c>
      <c r="E14" s="1">
        <v>3</v>
      </c>
      <c r="F14" s="1">
        <v>3</v>
      </c>
      <c r="G14" s="1">
        <v>3</v>
      </c>
      <c r="H14" s="4">
        <f t="shared" si="0"/>
        <v>11</v>
      </c>
      <c r="I14" s="6">
        <f t="shared" si="9"/>
        <v>2.75</v>
      </c>
      <c r="J14" s="11" t="str">
        <f>IF(D14="","",VLOOKUP(I14,$H$90:$I$92,2,TRUE))</f>
        <v>ІІІ ур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4">
        <f t="shared" si="1"/>
        <v>15</v>
      </c>
      <c r="Q14" s="6">
        <f t="shared" si="2"/>
        <v>3</v>
      </c>
      <c r="R14" s="11" t="str">
        <f>IF(K14="","",VLOOKUP(Q14,$H$90:$I$92,2,TRUE))</f>
        <v>ІІІ ур</v>
      </c>
      <c r="S14" s="1">
        <v>3</v>
      </c>
      <c r="T14" s="1">
        <v>3</v>
      </c>
      <c r="U14" s="1">
        <v>3</v>
      </c>
      <c r="V14" s="4">
        <f t="shared" si="3"/>
        <v>9</v>
      </c>
      <c r="W14" s="6">
        <f t="shared" si="4"/>
        <v>3</v>
      </c>
      <c r="X14" s="11" t="str">
        <f>IF(S14="","",VLOOKUP(W14,$H$90:$I$92,2,TRUE))</f>
        <v>ІІІ ур</v>
      </c>
      <c r="Y14" s="1">
        <v>2</v>
      </c>
      <c r="Z14" s="1">
        <v>3</v>
      </c>
      <c r="AA14" s="1">
        <v>3</v>
      </c>
      <c r="AB14" s="1">
        <v>3</v>
      </c>
      <c r="AC14" s="1">
        <v>3</v>
      </c>
      <c r="AD14" s="1">
        <v>3</v>
      </c>
      <c r="AE14" s="4">
        <f t="shared" si="5"/>
        <v>17</v>
      </c>
      <c r="AF14" s="6">
        <f t="shared" si="6"/>
        <v>2.8333333333333335</v>
      </c>
      <c r="AG14" s="11" t="str">
        <f>IF(Y14="","",VLOOKUP(AF14,$H$90:$I$92,2,TRUE))</f>
        <v>ІІІ ур</v>
      </c>
      <c r="AH14" s="5">
        <f t="shared" si="7"/>
        <v>52</v>
      </c>
      <c r="AI14" s="7">
        <f t="shared" si="8"/>
        <v>2.8888888888888888</v>
      </c>
      <c r="AJ14" s="11" t="str">
        <f>IF(AB14="","",VLOOKUP(AI14,$H$90:$I$92,2,TRUE))</f>
        <v>ІІІ ур</v>
      </c>
    </row>
    <row r="15" spans="1:37" ht="16.5" thickBot="1" x14ac:dyDescent="0.3">
      <c r="B15" s="1">
        <v>7</v>
      </c>
      <c r="C15" s="67" t="s">
        <v>83</v>
      </c>
      <c r="D15" s="1">
        <v>1</v>
      </c>
      <c r="E15" s="1">
        <v>2</v>
      </c>
      <c r="F15" s="1">
        <v>2</v>
      </c>
      <c r="G15" s="1">
        <v>2</v>
      </c>
      <c r="H15" s="4">
        <f t="shared" si="0"/>
        <v>7</v>
      </c>
      <c r="I15" s="6">
        <f t="shared" si="9"/>
        <v>1.75</v>
      </c>
      <c r="J15" s="11" t="str">
        <f>IF(D15="","",VLOOKUP(I15,$H$90:$I$92,2,TRUE))</f>
        <v>ІІ ур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4">
        <f t="shared" si="1"/>
        <v>10</v>
      </c>
      <c r="Q15" s="6">
        <f t="shared" si="2"/>
        <v>2</v>
      </c>
      <c r="R15" s="11" t="str">
        <f>IF(K15="","",VLOOKUP(Q15,$H$90:$I$92,2,TRUE))</f>
        <v>ІІ ур</v>
      </c>
      <c r="S15" s="1">
        <v>2</v>
      </c>
      <c r="T15" s="1">
        <v>2</v>
      </c>
      <c r="U15" s="1">
        <v>2</v>
      </c>
      <c r="V15" s="4">
        <f t="shared" si="3"/>
        <v>6</v>
      </c>
      <c r="W15" s="6">
        <f t="shared" si="4"/>
        <v>2</v>
      </c>
      <c r="X15" s="11" t="str">
        <f>IF(S15="","",VLOOKUP(W15,$H$90:$I$92,2,TRUE))</f>
        <v>ІІ ур</v>
      </c>
      <c r="Y15" s="1">
        <v>1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4">
        <f t="shared" si="5"/>
        <v>11</v>
      </c>
      <c r="AF15" s="6">
        <f t="shared" si="6"/>
        <v>1.8333333333333333</v>
      </c>
      <c r="AG15" s="11" t="str">
        <f>IF(Y15="","",VLOOKUP(AF15,$H$90:$I$92,2,TRUE))</f>
        <v>ІІ ур</v>
      </c>
      <c r="AH15" s="5">
        <f t="shared" si="7"/>
        <v>34</v>
      </c>
      <c r="AI15" s="7">
        <f t="shared" si="8"/>
        <v>1.8888888888888888</v>
      </c>
      <c r="AJ15" s="11" t="str">
        <f>IF(AB15="","",VLOOKUP(AI15,$H$90:$I$92,2,TRUE))</f>
        <v>ІІ ур</v>
      </c>
    </row>
    <row r="16" spans="1:37" ht="16.5" thickBot="1" x14ac:dyDescent="0.3">
      <c r="B16" s="1">
        <v>8</v>
      </c>
      <c r="C16" s="67" t="s">
        <v>73</v>
      </c>
      <c r="D16" s="1">
        <v>2</v>
      </c>
      <c r="E16" s="1">
        <v>2</v>
      </c>
      <c r="F16" s="1">
        <v>2</v>
      </c>
      <c r="G16" s="1">
        <v>2</v>
      </c>
      <c r="H16" s="4">
        <f t="shared" si="0"/>
        <v>8</v>
      </c>
      <c r="I16" s="6">
        <f t="shared" si="9"/>
        <v>2</v>
      </c>
      <c r="J16" s="11" t="str">
        <f>IF(D16="","",VLOOKUP(I16,$H$90:$I$92,2,TRUE))</f>
        <v>ІІ ур</v>
      </c>
      <c r="K16" s="1">
        <v>2</v>
      </c>
      <c r="L16" s="1">
        <v>2</v>
      </c>
      <c r="M16" s="1">
        <v>2</v>
      </c>
      <c r="N16" s="1">
        <v>2</v>
      </c>
      <c r="O16" s="1">
        <v>1</v>
      </c>
      <c r="P16" s="4">
        <f t="shared" si="1"/>
        <v>9</v>
      </c>
      <c r="Q16" s="6">
        <f t="shared" si="2"/>
        <v>1.8</v>
      </c>
      <c r="R16" s="11" t="str">
        <f>IF(K16="","",VLOOKUP(Q16,$H$90:$I$92,2,TRUE))</f>
        <v>ІІ ур</v>
      </c>
      <c r="S16" s="1">
        <v>2</v>
      </c>
      <c r="T16" s="1">
        <v>2</v>
      </c>
      <c r="U16" s="1">
        <v>2</v>
      </c>
      <c r="V16" s="4">
        <f t="shared" si="3"/>
        <v>6</v>
      </c>
      <c r="W16" s="6">
        <f t="shared" si="4"/>
        <v>2</v>
      </c>
      <c r="X16" s="11" t="str">
        <f>IF(S16="","",VLOOKUP(W16,$H$90:$I$92,2,TRUE))</f>
        <v>ІІ ур</v>
      </c>
      <c r="Y16" s="1">
        <v>2</v>
      </c>
      <c r="Z16" s="1">
        <v>2</v>
      </c>
      <c r="AA16" s="1">
        <v>2</v>
      </c>
      <c r="AB16" s="1">
        <v>2</v>
      </c>
      <c r="AC16" s="1">
        <v>2</v>
      </c>
      <c r="AD16" s="1">
        <v>1</v>
      </c>
      <c r="AE16" s="4">
        <f t="shared" si="5"/>
        <v>11</v>
      </c>
      <c r="AF16" s="6">
        <f t="shared" si="6"/>
        <v>1.8333333333333333</v>
      </c>
      <c r="AG16" s="11" t="str">
        <f>IF(Y16="","",VLOOKUP(AF16,$H$90:$I$92,2,TRUE))</f>
        <v>ІІ ур</v>
      </c>
      <c r="AH16" s="5">
        <f t="shared" si="7"/>
        <v>34</v>
      </c>
      <c r="AI16" s="7">
        <f t="shared" si="8"/>
        <v>1.8888888888888888</v>
      </c>
      <c r="AJ16" s="11" t="str">
        <f>IF(AB16="","",VLOOKUP(AI16,$H$90:$I$92,2,TRUE))</f>
        <v>ІІ ур</v>
      </c>
    </row>
    <row r="17" spans="2:36" ht="16.5" thickBot="1" x14ac:dyDescent="0.3">
      <c r="B17" s="1">
        <v>9</v>
      </c>
      <c r="C17" s="67" t="s">
        <v>74</v>
      </c>
      <c r="D17" s="1">
        <v>2</v>
      </c>
      <c r="E17" s="1">
        <v>2</v>
      </c>
      <c r="F17" s="1">
        <v>1</v>
      </c>
      <c r="G17" s="1">
        <v>2</v>
      </c>
      <c r="H17" s="4">
        <f t="shared" si="0"/>
        <v>7</v>
      </c>
      <c r="I17" s="6">
        <f t="shared" si="9"/>
        <v>1.75</v>
      </c>
      <c r="J17" s="11" t="str">
        <f>IF(D17="","",VLOOKUP(I17,$H$90:$I$92,2,TRUE))</f>
        <v>ІІ ур</v>
      </c>
      <c r="K17" s="1">
        <v>2</v>
      </c>
      <c r="L17" s="1">
        <v>1</v>
      </c>
      <c r="M17" s="1">
        <v>2</v>
      </c>
      <c r="N17" s="1">
        <v>1</v>
      </c>
      <c r="O17" s="1">
        <v>2</v>
      </c>
      <c r="P17" s="4">
        <f t="shared" si="1"/>
        <v>8</v>
      </c>
      <c r="Q17" s="6">
        <f t="shared" si="2"/>
        <v>1.6</v>
      </c>
      <c r="R17" s="11" t="str">
        <f>IF(K17="","",VLOOKUP(Q17,$H$90:$I$92,2,TRUE))</f>
        <v>ІІ ур</v>
      </c>
      <c r="S17" s="1">
        <v>2</v>
      </c>
      <c r="T17" s="1">
        <v>1</v>
      </c>
      <c r="U17" s="1">
        <v>2</v>
      </c>
      <c r="V17" s="4">
        <f t="shared" si="3"/>
        <v>5</v>
      </c>
      <c r="W17" s="6">
        <f t="shared" si="4"/>
        <v>1.6666666666666667</v>
      </c>
      <c r="X17" s="11" t="str">
        <f>IF(S17="","",VLOOKUP(W17,$H$90:$I$92,2,TRUE))</f>
        <v>ІІ ур</v>
      </c>
      <c r="Y17" s="1">
        <v>2</v>
      </c>
      <c r="Z17" s="1">
        <v>2</v>
      </c>
      <c r="AA17" s="1">
        <v>1</v>
      </c>
      <c r="AB17" s="1">
        <v>2</v>
      </c>
      <c r="AC17" s="1">
        <v>2</v>
      </c>
      <c r="AD17" s="1">
        <v>1</v>
      </c>
      <c r="AE17" s="4">
        <f t="shared" si="5"/>
        <v>10</v>
      </c>
      <c r="AF17" s="6">
        <f t="shared" si="6"/>
        <v>1.6666666666666667</v>
      </c>
      <c r="AG17" s="11" t="str">
        <f>IF(Y17="","",VLOOKUP(AF17,$H$90:$I$92,2,TRUE))</f>
        <v>ІІ ур</v>
      </c>
      <c r="AH17" s="5">
        <f t="shared" si="7"/>
        <v>30</v>
      </c>
      <c r="AI17" s="7">
        <f t="shared" si="8"/>
        <v>1.6666666666666667</v>
      </c>
      <c r="AJ17" s="11" t="str">
        <f>IF(AB17="","",VLOOKUP(AI17,$H$90:$I$92,2,TRUE))</f>
        <v>ІІ ур</v>
      </c>
    </row>
    <row r="18" spans="2:36" ht="16.5" thickBot="1" x14ac:dyDescent="0.3">
      <c r="B18" s="1">
        <v>10</v>
      </c>
      <c r="C18" s="67" t="s">
        <v>76</v>
      </c>
      <c r="D18" s="1">
        <v>2</v>
      </c>
      <c r="E18" s="1">
        <v>1</v>
      </c>
      <c r="F18" s="1">
        <v>2</v>
      </c>
      <c r="G18" s="1">
        <v>2</v>
      </c>
      <c r="H18" s="4">
        <f t="shared" si="0"/>
        <v>7</v>
      </c>
      <c r="I18" s="6">
        <f t="shared" si="9"/>
        <v>1.75</v>
      </c>
      <c r="J18" s="11" t="str">
        <f>IF(D18="","",VLOOKUP(I18,$H$90:$I$92,2,TRUE))</f>
        <v>ІІ ур</v>
      </c>
      <c r="K18" s="1">
        <v>2</v>
      </c>
      <c r="L18" s="1">
        <v>2</v>
      </c>
      <c r="M18" s="1">
        <v>1</v>
      </c>
      <c r="N18" s="1">
        <v>2</v>
      </c>
      <c r="O18" s="1">
        <v>1</v>
      </c>
      <c r="P18" s="4">
        <f t="shared" si="1"/>
        <v>8</v>
      </c>
      <c r="Q18" s="6">
        <f t="shared" si="2"/>
        <v>1.6</v>
      </c>
      <c r="R18" s="11" t="str">
        <f>IF(K18="","",VLOOKUP(Q18,$H$90:$I$92,2,TRUE))</f>
        <v>ІІ ур</v>
      </c>
      <c r="S18" s="1">
        <v>2</v>
      </c>
      <c r="T18" s="1">
        <v>2</v>
      </c>
      <c r="U18" s="1">
        <v>1</v>
      </c>
      <c r="V18" s="4">
        <f t="shared" si="3"/>
        <v>5</v>
      </c>
      <c r="W18" s="6">
        <f t="shared" si="4"/>
        <v>1.6666666666666667</v>
      </c>
      <c r="X18" s="11" t="str">
        <f>IF(S18="","",VLOOKUP(W18,$H$90:$I$92,2,TRUE))</f>
        <v>ІІ ур</v>
      </c>
      <c r="Y18" s="1">
        <v>2</v>
      </c>
      <c r="Z18" s="1">
        <v>1</v>
      </c>
      <c r="AA18" s="1">
        <v>2</v>
      </c>
      <c r="AB18" s="1">
        <v>2</v>
      </c>
      <c r="AC18" s="1">
        <v>2</v>
      </c>
      <c r="AD18" s="1">
        <v>2</v>
      </c>
      <c r="AE18" s="4">
        <f t="shared" si="5"/>
        <v>11</v>
      </c>
      <c r="AF18" s="6">
        <f t="shared" si="6"/>
        <v>1.8333333333333333</v>
      </c>
      <c r="AG18" s="11" t="str">
        <f>IF(Y18="","",VLOOKUP(AF18,$H$90:$I$92,2,TRUE))</f>
        <v>ІІ ур</v>
      </c>
      <c r="AH18" s="5">
        <f t="shared" si="7"/>
        <v>31</v>
      </c>
      <c r="AI18" s="7">
        <f t="shared" si="8"/>
        <v>1.7222222222222223</v>
      </c>
      <c r="AJ18" s="11" t="str">
        <f>IF(AB18="","",VLOOKUP(AI18,$H$90:$I$92,2,TRUE))</f>
        <v>ІІ ур</v>
      </c>
    </row>
    <row r="19" spans="2:36" ht="32.25" thickBot="1" x14ac:dyDescent="0.3">
      <c r="B19" s="1">
        <v>11</v>
      </c>
      <c r="C19" s="68" t="s">
        <v>78</v>
      </c>
      <c r="D19" s="1">
        <v>2</v>
      </c>
      <c r="E19" s="1">
        <v>2</v>
      </c>
      <c r="F19" s="1">
        <v>1</v>
      </c>
      <c r="G19" s="1">
        <v>2</v>
      </c>
      <c r="H19" s="4">
        <f t="shared" ref="H19:H23" si="10">SUM(D19:G19)</f>
        <v>7</v>
      </c>
      <c r="I19" s="6">
        <f t="shared" ref="I19:I23" si="11">H19/4</f>
        <v>1.75</v>
      </c>
      <c r="J19" s="11" t="str">
        <f>IF(D19="","",VLOOKUP(I19,$H$90:$I$92,2,TRUE))</f>
        <v>ІІ ур</v>
      </c>
      <c r="K19" s="1">
        <v>2</v>
      </c>
      <c r="L19" s="1">
        <v>2</v>
      </c>
      <c r="M19" s="1">
        <v>2</v>
      </c>
      <c r="N19" s="1">
        <v>1</v>
      </c>
      <c r="O19" s="1">
        <v>2</v>
      </c>
      <c r="P19" s="4">
        <f t="shared" ref="P19:P23" si="12">SUM(K19:O19)</f>
        <v>9</v>
      </c>
      <c r="Q19" s="6">
        <f t="shared" ref="Q19:Q23" si="13">P19/5</f>
        <v>1.8</v>
      </c>
      <c r="R19" s="11" t="str">
        <f>IF(K19="","",VLOOKUP(Q19,$H$90:$I$92,2,TRUE))</f>
        <v>ІІ ур</v>
      </c>
      <c r="S19" s="1">
        <v>2</v>
      </c>
      <c r="T19" s="1">
        <v>2</v>
      </c>
      <c r="U19" s="1">
        <v>2</v>
      </c>
      <c r="V19" s="4">
        <f t="shared" ref="V19:V23" si="14">SUM(S19:U19)</f>
        <v>6</v>
      </c>
      <c r="W19" s="6">
        <f t="shared" ref="W19:W23" si="15">V19/3</f>
        <v>2</v>
      </c>
      <c r="X19" s="11" t="str">
        <f>IF(S19="","",VLOOKUP(W19,$H$90:$I$92,2,TRUE))</f>
        <v>ІІ ур</v>
      </c>
      <c r="Y19" s="1">
        <v>2</v>
      </c>
      <c r="Z19" s="1">
        <v>2</v>
      </c>
      <c r="AA19" s="1">
        <v>1</v>
      </c>
      <c r="AB19" s="1">
        <v>2</v>
      </c>
      <c r="AC19" s="1">
        <v>2</v>
      </c>
      <c r="AD19" s="1">
        <v>2</v>
      </c>
      <c r="AE19" s="4">
        <f t="shared" ref="AE19:AE23" si="16">SUM(Y19:AD19)</f>
        <v>11</v>
      </c>
      <c r="AF19" s="6">
        <f t="shared" ref="AF19:AF23" si="17">AE19/6</f>
        <v>1.8333333333333333</v>
      </c>
      <c r="AG19" s="11" t="str">
        <f>IF(Y19="","",VLOOKUP(AF19,$H$90:$I$92,2,TRUE))</f>
        <v>ІІ ур</v>
      </c>
      <c r="AH19" s="5">
        <f t="shared" ref="AH19:AH23" si="18">H19+P19+V19+AE19</f>
        <v>33</v>
      </c>
      <c r="AI19" s="7">
        <f t="shared" ref="AI19:AI23" si="19">AH19/18</f>
        <v>1.8333333333333333</v>
      </c>
      <c r="AJ19" s="11" t="str">
        <f>IF(AB19="","",VLOOKUP(AI19,$H$90:$I$92,2,TRUE))</f>
        <v>ІІ ур</v>
      </c>
    </row>
    <row r="20" spans="2:36" ht="16.5" thickBot="1" x14ac:dyDescent="0.3">
      <c r="B20" s="1">
        <v>12</v>
      </c>
      <c r="C20" s="67" t="s">
        <v>79</v>
      </c>
      <c r="D20" s="1">
        <v>2</v>
      </c>
      <c r="E20" s="1">
        <v>2</v>
      </c>
      <c r="F20" s="1">
        <v>2</v>
      </c>
      <c r="G20" s="1">
        <v>2</v>
      </c>
      <c r="H20" s="4">
        <f t="shared" si="10"/>
        <v>8</v>
      </c>
      <c r="I20" s="6">
        <f t="shared" si="11"/>
        <v>2</v>
      </c>
      <c r="J20" s="11" t="str">
        <f>IF(D20="","",VLOOKUP(I20,$H$90:$I$92,2,TRUE))</f>
        <v>ІІ ур</v>
      </c>
      <c r="K20" s="1">
        <v>2</v>
      </c>
      <c r="L20" s="1">
        <v>1</v>
      </c>
      <c r="M20" s="1">
        <v>2</v>
      </c>
      <c r="N20" s="1">
        <v>2</v>
      </c>
      <c r="O20" s="1">
        <v>2</v>
      </c>
      <c r="P20" s="4">
        <f t="shared" si="12"/>
        <v>9</v>
      </c>
      <c r="Q20" s="6">
        <f t="shared" si="13"/>
        <v>1.8</v>
      </c>
      <c r="R20" s="11" t="str">
        <f>IF(K20="","",VLOOKUP(Q20,$H$90:$I$92,2,TRUE))</f>
        <v>ІІ ур</v>
      </c>
      <c r="S20" s="1">
        <v>2</v>
      </c>
      <c r="T20" s="1">
        <v>1</v>
      </c>
      <c r="U20" s="1">
        <v>2</v>
      </c>
      <c r="V20" s="4">
        <f t="shared" si="14"/>
        <v>5</v>
      </c>
      <c r="W20" s="6">
        <f t="shared" si="15"/>
        <v>1.6666666666666667</v>
      </c>
      <c r="X20" s="11" t="str">
        <f>IF(S20="","",VLOOKUP(W20,$H$90:$I$92,2,TRUE))</f>
        <v>ІІ ур</v>
      </c>
      <c r="Y20" s="1">
        <v>2</v>
      </c>
      <c r="Z20" s="1">
        <v>2</v>
      </c>
      <c r="AA20" s="1">
        <v>2</v>
      </c>
      <c r="AB20" s="1">
        <v>2</v>
      </c>
      <c r="AC20" s="1">
        <v>2</v>
      </c>
      <c r="AD20" s="1">
        <v>1</v>
      </c>
      <c r="AE20" s="4">
        <f t="shared" si="16"/>
        <v>11</v>
      </c>
      <c r="AF20" s="6">
        <f t="shared" si="17"/>
        <v>1.8333333333333333</v>
      </c>
      <c r="AG20" s="11" t="str">
        <f>IF(Y20="","",VLOOKUP(AF20,$H$90:$I$92,2,TRUE))</f>
        <v>ІІ ур</v>
      </c>
      <c r="AH20" s="5">
        <f t="shared" si="18"/>
        <v>33</v>
      </c>
      <c r="AI20" s="7">
        <f t="shared" si="19"/>
        <v>1.8333333333333333</v>
      </c>
      <c r="AJ20" s="11" t="str">
        <f>IF(AB20="","",VLOOKUP(AI20,$H$90:$I$92,2,TRUE))</f>
        <v>ІІ ур</v>
      </c>
    </row>
    <row r="21" spans="2:36" ht="16.5" thickBot="1" x14ac:dyDescent="0.3">
      <c r="B21" s="1">
        <v>13</v>
      </c>
      <c r="C21" s="67" t="s">
        <v>80</v>
      </c>
      <c r="D21" s="1">
        <v>2</v>
      </c>
      <c r="E21" s="1">
        <v>2</v>
      </c>
      <c r="F21" s="1">
        <v>2</v>
      </c>
      <c r="G21" s="1">
        <v>2</v>
      </c>
      <c r="H21" s="4">
        <f t="shared" si="10"/>
        <v>8</v>
      </c>
      <c r="I21" s="6">
        <f t="shared" si="11"/>
        <v>2</v>
      </c>
      <c r="J21" s="11" t="str">
        <f>IF(D21="","",VLOOKUP(I21,$H$90:$I$92,2,TRUE))</f>
        <v>ІІ ур</v>
      </c>
      <c r="K21" s="1">
        <v>1</v>
      </c>
      <c r="L21" s="1">
        <v>2</v>
      </c>
      <c r="M21" s="1">
        <v>2</v>
      </c>
      <c r="N21" s="1">
        <v>2</v>
      </c>
      <c r="O21" s="1">
        <v>2</v>
      </c>
      <c r="P21" s="4">
        <f t="shared" si="12"/>
        <v>9</v>
      </c>
      <c r="Q21" s="6">
        <f t="shared" si="13"/>
        <v>1.8</v>
      </c>
      <c r="R21" s="11" t="str">
        <f>IF(K21="","",VLOOKUP(Q21,$H$90:$I$92,2,TRUE))</f>
        <v>ІІ ур</v>
      </c>
      <c r="S21" s="1">
        <v>2</v>
      </c>
      <c r="T21" s="1">
        <v>2</v>
      </c>
      <c r="U21" s="1">
        <v>2</v>
      </c>
      <c r="V21" s="4">
        <f t="shared" si="14"/>
        <v>6</v>
      </c>
      <c r="W21" s="6">
        <f t="shared" si="15"/>
        <v>2</v>
      </c>
      <c r="X21" s="11" t="str">
        <f>IF(S21="","",VLOOKUP(W21,$H$90:$I$92,2,TRUE))</f>
        <v>ІІ ур</v>
      </c>
      <c r="Y21" s="1">
        <v>2</v>
      </c>
      <c r="Z21" s="1">
        <v>2</v>
      </c>
      <c r="AA21" s="1">
        <v>2</v>
      </c>
      <c r="AB21" s="1">
        <v>2</v>
      </c>
      <c r="AC21" s="1">
        <v>1</v>
      </c>
      <c r="AD21" s="1">
        <v>2</v>
      </c>
      <c r="AE21" s="4">
        <f t="shared" si="16"/>
        <v>11</v>
      </c>
      <c r="AF21" s="6">
        <f t="shared" si="17"/>
        <v>1.8333333333333333</v>
      </c>
      <c r="AG21" s="11" t="str">
        <f>IF(Y21="","",VLOOKUP(AF21,$H$90:$I$92,2,TRUE))</f>
        <v>ІІ ур</v>
      </c>
      <c r="AH21" s="5">
        <f t="shared" si="18"/>
        <v>34</v>
      </c>
      <c r="AI21" s="7">
        <f t="shared" si="19"/>
        <v>1.8888888888888888</v>
      </c>
      <c r="AJ21" s="11" t="str">
        <f>IF(AB21="","",VLOOKUP(AI21,$H$90:$I$92,2,TRUE))</f>
        <v>ІІ ур</v>
      </c>
    </row>
    <row r="22" spans="2:36" ht="16.5" thickBot="1" x14ac:dyDescent="0.3">
      <c r="B22" s="1">
        <v>14</v>
      </c>
      <c r="C22" s="67" t="s">
        <v>81</v>
      </c>
      <c r="D22" s="1">
        <v>1</v>
      </c>
      <c r="E22" s="1">
        <v>2</v>
      </c>
      <c r="F22" s="1">
        <v>2</v>
      </c>
      <c r="G22" s="1">
        <v>2</v>
      </c>
      <c r="H22" s="4">
        <f t="shared" si="10"/>
        <v>7</v>
      </c>
      <c r="I22" s="6">
        <f t="shared" si="11"/>
        <v>1.75</v>
      </c>
      <c r="J22" s="11" t="str">
        <f>IF(D22="","",VLOOKUP(I22,$H$90:$I$92,2,TRUE))</f>
        <v>ІІ ур</v>
      </c>
      <c r="K22" s="1">
        <v>1</v>
      </c>
      <c r="L22" s="1">
        <v>2</v>
      </c>
      <c r="M22" s="1">
        <v>2</v>
      </c>
      <c r="N22" s="1">
        <v>2</v>
      </c>
      <c r="O22" s="1">
        <v>2</v>
      </c>
      <c r="P22" s="4">
        <f t="shared" si="12"/>
        <v>9</v>
      </c>
      <c r="Q22" s="6">
        <f t="shared" si="13"/>
        <v>1.8</v>
      </c>
      <c r="R22" s="11" t="str">
        <f>IF(K22="","",VLOOKUP(Q22,$H$90:$I$92,2,TRUE))</f>
        <v>ІІ ур</v>
      </c>
      <c r="S22" s="1">
        <v>1</v>
      </c>
      <c r="T22" s="1">
        <v>2</v>
      </c>
      <c r="U22" s="1">
        <v>2</v>
      </c>
      <c r="V22" s="4">
        <f t="shared" si="14"/>
        <v>5</v>
      </c>
      <c r="W22" s="6">
        <f t="shared" si="15"/>
        <v>1.6666666666666667</v>
      </c>
      <c r="X22" s="11" t="str">
        <f>IF(S22="","",VLOOKUP(W22,$H$90:$I$92,2,TRUE))</f>
        <v>ІІ ур</v>
      </c>
      <c r="Y22" s="1">
        <v>1</v>
      </c>
      <c r="Z22" s="1">
        <v>2</v>
      </c>
      <c r="AA22" s="1">
        <v>2</v>
      </c>
      <c r="AB22" s="1">
        <v>2</v>
      </c>
      <c r="AC22" s="1">
        <v>1</v>
      </c>
      <c r="AD22" s="1">
        <v>2</v>
      </c>
      <c r="AE22" s="4">
        <f t="shared" si="16"/>
        <v>10</v>
      </c>
      <c r="AF22" s="6">
        <f t="shared" si="17"/>
        <v>1.6666666666666667</v>
      </c>
      <c r="AG22" s="11" t="str">
        <f>IF(Y22="","",VLOOKUP(AF22,$H$90:$I$92,2,TRUE))</f>
        <v>ІІ ур</v>
      </c>
      <c r="AH22" s="5">
        <f t="shared" si="18"/>
        <v>31</v>
      </c>
      <c r="AI22" s="7">
        <f t="shared" si="19"/>
        <v>1.7222222222222223</v>
      </c>
      <c r="AJ22" s="11" t="str">
        <f>IF(AB22="","",VLOOKUP(AI22,$H$90:$I$92,2,TRUE))</f>
        <v>ІІ ур</v>
      </c>
    </row>
    <row r="23" spans="2:36" ht="16.5" thickBot="1" x14ac:dyDescent="0.3">
      <c r="B23" s="1">
        <v>15</v>
      </c>
      <c r="C23" s="67" t="s">
        <v>82</v>
      </c>
      <c r="D23" s="1">
        <v>2</v>
      </c>
      <c r="E23" s="1">
        <v>2</v>
      </c>
      <c r="F23" s="1">
        <v>2</v>
      </c>
      <c r="G23" s="1">
        <v>2</v>
      </c>
      <c r="H23" s="4">
        <f t="shared" si="10"/>
        <v>8</v>
      </c>
      <c r="I23" s="6">
        <f t="shared" si="11"/>
        <v>2</v>
      </c>
      <c r="J23" s="11" t="str">
        <f>IF(D23="","",VLOOKUP(I23,$H$90:$I$92,2,TRUE))</f>
        <v>ІІ ур</v>
      </c>
      <c r="K23" s="1">
        <v>2</v>
      </c>
      <c r="L23" s="1">
        <v>2</v>
      </c>
      <c r="M23" s="1">
        <v>2</v>
      </c>
      <c r="N23" s="1">
        <v>2</v>
      </c>
      <c r="O23" s="1">
        <v>2</v>
      </c>
      <c r="P23" s="4">
        <f t="shared" si="12"/>
        <v>10</v>
      </c>
      <c r="Q23" s="6">
        <f t="shared" si="13"/>
        <v>2</v>
      </c>
      <c r="R23" s="11" t="str">
        <f>IF(K23="","",VLOOKUP(Q23,$H$90:$I$92,2,TRUE))</f>
        <v>ІІ ур</v>
      </c>
      <c r="S23" s="1">
        <v>2</v>
      </c>
      <c r="T23" s="1">
        <v>2</v>
      </c>
      <c r="U23" s="1">
        <v>2</v>
      </c>
      <c r="V23" s="4">
        <f t="shared" si="14"/>
        <v>6</v>
      </c>
      <c r="W23" s="6">
        <f t="shared" si="15"/>
        <v>2</v>
      </c>
      <c r="X23" s="11" t="str">
        <f>IF(S23="","",VLOOKUP(W23,$H$90:$I$92,2,TRUE))</f>
        <v>ІІ ур</v>
      </c>
      <c r="Y23" s="1">
        <v>2</v>
      </c>
      <c r="Z23" s="1">
        <v>2</v>
      </c>
      <c r="AA23" s="1">
        <v>2</v>
      </c>
      <c r="AB23" s="1">
        <v>2</v>
      </c>
      <c r="AC23" s="1">
        <v>2</v>
      </c>
      <c r="AD23" s="1">
        <v>2</v>
      </c>
      <c r="AE23" s="4">
        <f t="shared" si="16"/>
        <v>12</v>
      </c>
      <c r="AF23" s="6">
        <f t="shared" si="17"/>
        <v>2</v>
      </c>
      <c r="AG23" s="11" t="str">
        <f>IF(Y23="","",VLOOKUP(AF23,$H$90:$I$92,2,TRUE))</f>
        <v>ІІ ур</v>
      </c>
      <c r="AH23" s="5">
        <f t="shared" si="18"/>
        <v>36</v>
      </c>
      <c r="AI23" s="7">
        <f t="shared" si="19"/>
        <v>2</v>
      </c>
      <c r="AJ23" s="11" t="str">
        <f>IF(AB23="","",VLOOKUP(AI23,$H$90:$I$92,2,TRUE))</f>
        <v>ІІ ур</v>
      </c>
    </row>
    <row r="24" spans="2:36" ht="16.5" thickBot="1" x14ac:dyDescent="0.3">
      <c r="B24" s="1">
        <v>16</v>
      </c>
      <c r="C24" s="66" t="s">
        <v>84</v>
      </c>
      <c r="D24" s="1">
        <v>3</v>
      </c>
      <c r="E24" s="1">
        <v>3</v>
      </c>
      <c r="F24" s="1">
        <v>3</v>
      </c>
      <c r="G24" s="1">
        <v>3</v>
      </c>
      <c r="H24" s="4">
        <f t="shared" si="0"/>
        <v>12</v>
      </c>
      <c r="I24" s="6">
        <f t="shared" si="9"/>
        <v>3</v>
      </c>
      <c r="J24" s="11" t="str">
        <f>IF(D24="","",VLOOKUP(I24,$H$90:$I$92,2,TRUE))</f>
        <v>ІІІ ур</v>
      </c>
      <c r="K24" s="1">
        <v>3</v>
      </c>
      <c r="L24" s="1">
        <v>3</v>
      </c>
      <c r="M24" s="1">
        <v>3</v>
      </c>
      <c r="N24" s="1">
        <v>3</v>
      </c>
      <c r="O24" s="1">
        <v>3</v>
      </c>
      <c r="P24" s="4">
        <f t="shared" si="1"/>
        <v>15</v>
      </c>
      <c r="Q24" s="6">
        <f t="shared" si="2"/>
        <v>3</v>
      </c>
      <c r="R24" s="11" t="str">
        <f>IF(K24="","",VLOOKUP(Q24,$H$90:$I$92,2,TRUE))</f>
        <v>ІІІ ур</v>
      </c>
      <c r="S24" s="1">
        <v>3</v>
      </c>
      <c r="T24" s="1">
        <v>3</v>
      </c>
      <c r="U24" s="1">
        <v>3</v>
      </c>
      <c r="V24" s="4">
        <f t="shared" si="3"/>
        <v>9</v>
      </c>
      <c r="W24" s="6">
        <f t="shared" si="4"/>
        <v>3</v>
      </c>
      <c r="X24" s="11" t="str">
        <f>IF(S24="","",VLOOKUP(W24,$H$90:$I$92,2,TRUE))</f>
        <v>ІІІ ур</v>
      </c>
      <c r="Y24" s="1">
        <v>3</v>
      </c>
      <c r="Z24" s="1">
        <v>3</v>
      </c>
      <c r="AA24" s="1">
        <v>3</v>
      </c>
      <c r="AB24" s="1">
        <v>3</v>
      </c>
      <c r="AC24" s="1">
        <v>3</v>
      </c>
      <c r="AD24" s="1">
        <v>3</v>
      </c>
      <c r="AE24" s="4">
        <f t="shared" si="5"/>
        <v>18</v>
      </c>
      <c r="AF24" s="6">
        <f t="shared" si="6"/>
        <v>3</v>
      </c>
      <c r="AG24" s="11" t="str">
        <f>IF(Y24="","",VLOOKUP(AF24,$H$90:$I$92,2,TRUE))</f>
        <v>ІІІ ур</v>
      </c>
      <c r="AH24" s="5">
        <f t="shared" si="7"/>
        <v>54</v>
      </c>
      <c r="AI24" s="7">
        <f t="shared" si="8"/>
        <v>3</v>
      </c>
      <c r="AJ24" s="11" t="str">
        <f>IF(AB24="","",VLOOKUP(AI24,$H$90:$I$92,2,TRUE))</f>
        <v>ІІІ ур</v>
      </c>
    </row>
    <row r="25" spans="2:36" ht="16.5" thickBot="1" x14ac:dyDescent="0.3">
      <c r="B25" s="1">
        <v>17</v>
      </c>
      <c r="C25" s="66" t="s">
        <v>85</v>
      </c>
      <c r="D25" s="1">
        <v>3</v>
      </c>
      <c r="E25" s="1">
        <v>3</v>
      </c>
      <c r="F25" s="1">
        <v>3</v>
      </c>
      <c r="G25" s="1">
        <v>3</v>
      </c>
      <c r="H25" s="4">
        <f t="shared" si="0"/>
        <v>12</v>
      </c>
      <c r="I25" s="6">
        <f t="shared" si="9"/>
        <v>3</v>
      </c>
      <c r="J25" s="11" t="str">
        <f>IF(D25="","",VLOOKUP(I25,$H$90:$I$92,2,TRUE))</f>
        <v>ІІІ ур</v>
      </c>
      <c r="K25" s="1">
        <v>2</v>
      </c>
      <c r="L25" s="1">
        <v>1</v>
      </c>
      <c r="M25" s="1">
        <v>2</v>
      </c>
      <c r="N25" s="1">
        <v>2</v>
      </c>
      <c r="O25" s="1">
        <v>2</v>
      </c>
      <c r="P25" s="4">
        <f t="shared" si="1"/>
        <v>9</v>
      </c>
      <c r="Q25" s="6">
        <f t="shared" si="2"/>
        <v>1.8</v>
      </c>
      <c r="R25" s="11" t="str">
        <f>IF(K25="","",VLOOKUP(Q25,$H$90:$I$92,2,TRUE))</f>
        <v>ІІ ур</v>
      </c>
      <c r="S25" s="1">
        <v>2</v>
      </c>
      <c r="T25" s="1">
        <v>1</v>
      </c>
      <c r="U25" s="1">
        <v>2</v>
      </c>
      <c r="V25" s="4">
        <f t="shared" si="3"/>
        <v>5</v>
      </c>
      <c r="W25" s="6">
        <f t="shared" si="4"/>
        <v>1.6666666666666667</v>
      </c>
      <c r="X25" s="11" t="str">
        <f>IF(S25="","",VLOOKUP(W25,$H$90:$I$92,2,TRUE))</f>
        <v>ІІ ур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1</v>
      </c>
      <c r="AE25" s="4">
        <f t="shared" si="5"/>
        <v>11</v>
      </c>
      <c r="AF25" s="6">
        <f t="shared" si="6"/>
        <v>1.8333333333333333</v>
      </c>
      <c r="AG25" s="11" t="str">
        <f>IF(Y25="","",VLOOKUP(AF25,$H$90:$I$92,2,TRUE))</f>
        <v>ІІ ур</v>
      </c>
      <c r="AH25" s="5">
        <f t="shared" si="7"/>
        <v>37</v>
      </c>
      <c r="AI25" s="7">
        <f t="shared" si="8"/>
        <v>2.0555555555555554</v>
      </c>
      <c r="AJ25" s="11" t="str">
        <f>IF(AB25="","",VLOOKUP(AI25,$H$90:$I$92,2,TRUE))</f>
        <v>ІІ ур</v>
      </c>
    </row>
    <row r="26" spans="2:36" ht="16.5" thickBot="1" x14ac:dyDescent="0.3">
      <c r="B26" s="1">
        <v>18</v>
      </c>
      <c r="C26" s="66" t="s">
        <v>86</v>
      </c>
      <c r="D26" s="1">
        <v>2</v>
      </c>
      <c r="E26" s="1">
        <v>2</v>
      </c>
      <c r="F26" s="1">
        <v>2</v>
      </c>
      <c r="G26" s="1">
        <v>2</v>
      </c>
      <c r="H26" s="4">
        <f t="shared" si="0"/>
        <v>8</v>
      </c>
      <c r="I26" s="6">
        <f t="shared" si="9"/>
        <v>2</v>
      </c>
      <c r="J26" s="11" t="str">
        <f>IF(D26="","",VLOOKUP(I26,$H$90:$I$92,2,TRUE))</f>
        <v>ІІ ур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4">
        <f t="shared" si="1"/>
        <v>10</v>
      </c>
      <c r="Q26" s="6">
        <f t="shared" si="2"/>
        <v>2</v>
      </c>
      <c r="R26" s="11" t="str">
        <f>IF(K26="","",VLOOKUP(Q26,$H$90:$I$92,2,TRUE))</f>
        <v>ІІ ур</v>
      </c>
      <c r="S26" s="1">
        <v>2</v>
      </c>
      <c r="T26" s="1">
        <v>2</v>
      </c>
      <c r="U26" s="1">
        <v>2</v>
      </c>
      <c r="V26" s="4">
        <f t="shared" si="3"/>
        <v>6</v>
      </c>
      <c r="W26" s="6">
        <f t="shared" si="4"/>
        <v>2</v>
      </c>
      <c r="X26" s="11" t="str">
        <f>IF(S26="","",VLOOKUP(W26,$H$90:$I$92,2,TRUE))</f>
        <v>ІІ ур</v>
      </c>
      <c r="Y26" s="1">
        <v>2</v>
      </c>
      <c r="Z26" s="1">
        <v>2</v>
      </c>
      <c r="AA26" s="1">
        <v>2</v>
      </c>
      <c r="AB26" s="1">
        <v>2</v>
      </c>
      <c r="AC26" s="1">
        <v>1</v>
      </c>
      <c r="AD26" s="1">
        <v>2</v>
      </c>
      <c r="AE26" s="4">
        <f t="shared" si="5"/>
        <v>11</v>
      </c>
      <c r="AF26" s="6">
        <f t="shared" si="6"/>
        <v>1.8333333333333333</v>
      </c>
      <c r="AG26" s="11" t="str">
        <f>IF(Y26="","",VLOOKUP(AF26,$H$90:$I$92,2,TRUE))</f>
        <v>ІІ ур</v>
      </c>
      <c r="AH26" s="5">
        <f t="shared" si="7"/>
        <v>35</v>
      </c>
      <c r="AI26" s="7">
        <f t="shared" si="8"/>
        <v>1.9444444444444444</v>
      </c>
      <c r="AJ26" s="11" t="str">
        <f>IF(AB26="","",VLOOKUP(AI26,$H$90:$I$92,2,TRUE))</f>
        <v>ІІ ур</v>
      </c>
    </row>
    <row r="27" spans="2:36" ht="16.5" thickBot="1" x14ac:dyDescent="0.3">
      <c r="B27" s="1">
        <v>19</v>
      </c>
      <c r="C27" s="67" t="s">
        <v>87</v>
      </c>
      <c r="D27" s="1">
        <v>1</v>
      </c>
      <c r="E27" s="1">
        <v>2</v>
      </c>
      <c r="F27" s="1">
        <v>2</v>
      </c>
      <c r="G27" s="1">
        <v>2</v>
      </c>
      <c r="H27" s="4">
        <f t="shared" si="0"/>
        <v>7</v>
      </c>
      <c r="I27" s="6">
        <f t="shared" si="9"/>
        <v>1.75</v>
      </c>
      <c r="J27" s="11" t="str">
        <f>IF(D27="","",VLOOKUP(I27,$H$90:$I$92,2,TRUE))</f>
        <v>ІІ ур</v>
      </c>
      <c r="K27" s="1">
        <v>1</v>
      </c>
      <c r="L27" s="1">
        <v>2</v>
      </c>
      <c r="M27" s="1">
        <v>2</v>
      </c>
      <c r="N27" s="1">
        <v>2</v>
      </c>
      <c r="O27" s="1">
        <v>2</v>
      </c>
      <c r="P27" s="4">
        <f t="shared" si="1"/>
        <v>9</v>
      </c>
      <c r="Q27" s="6">
        <f t="shared" si="2"/>
        <v>1.8</v>
      </c>
      <c r="R27" s="11" t="str">
        <f>IF(K27="","",VLOOKUP(Q27,$H$90:$I$92,2,TRUE))</f>
        <v>ІІ ур</v>
      </c>
      <c r="S27" s="1">
        <v>1</v>
      </c>
      <c r="T27" s="1">
        <v>2</v>
      </c>
      <c r="U27" s="1">
        <v>2</v>
      </c>
      <c r="V27" s="4">
        <f t="shared" si="3"/>
        <v>5</v>
      </c>
      <c r="W27" s="6">
        <f t="shared" si="4"/>
        <v>1.6666666666666667</v>
      </c>
      <c r="X27" s="11" t="str">
        <f>IF(S27="","",VLOOKUP(W27,$H$90:$I$92,2,TRUE))</f>
        <v>ІІ ур</v>
      </c>
      <c r="Y27" s="1">
        <v>1</v>
      </c>
      <c r="Z27" s="1">
        <v>2</v>
      </c>
      <c r="AA27" s="1">
        <v>2</v>
      </c>
      <c r="AB27" s="1">
        <v>2</v>
      </c>
      <c r="AC27" s="1">
        <v>1</v>
      </c>
      <c r="AD27" s="1">
        <v>2</v>
      </c>
      <c r="AE27" s="4">
        <f t="shared" si="5"/>
        <v>10</v>
      </c>
      <c r="AF27" s="6">
        <f t="shared" si="6"/>
        <v>1.6666666666666667</v>
      </c>
      <c r="AG27" s="11" t="str">
        <f>IF(Y27="","",VLOOKUP(AF27,$H$90:$I$92,2,TRUE))</f>
        <v>ІІ ур</v>
      </c>
      <c r="AH27" s="5">
        <f t="shared" si="7"/>
        <v>31</v>
      </c>
      <c r="AI27" s="7">
        <f t="shared" si="8"/>
        <v>1.7222222222222223</v>
      </c>
      <c r="AJ27" s="11" t="str">
        <f>IF(AB27="","",VLOOKUP(AI27,$H$90:$I$92,2,TRUE))</f>
        <v>ІІ ур</v>
      </c>
    </row>
    <row r="28" spans="2:36" x14ac:dyDescent="0.25">
      <c r="B28" s="1"/>
      <c r="C28" s="1"/>
      <c r="D28" s="1">
        <v>2</v>
      </c>
      <c r="E28" s="1">
        <v>2</v>
      </c>
      <c r="F28" s="1">
        <v>2</v>
      </c>
      <c r="G28" s="1">
        <v>2</v>
      </c>
      <c r="H28" s="4">
        <f t="shared" si="0"/>
        <v>8</v>
      </c>
      <c r="I28" s="6">
        <f t="shared" si="9"/>
        <v>2</v>
      </c>
      <c r="J28" s="11" t="str">
        <f>IF(D28="","",VLOOKUP(I28,$H$90:$I$92,2,TRUE))</f>
        <v>ІІ ур</v>
      </c>
      <c r="K28" s="1">
        <v>2</v>
      </c>
      <c r="L28" s="1">
        <v>2</v>
      </c>
      <c r="M28" s="1">
        <v>2</v>
      </c>
      <c r="N28" s="1">
        <v>2</v>
      </c>
      <c r="O28" s="1">
        <v>2</v>
      </c>
      <c r="P28" s="4">
        <f t="shared" si="1"/>
        <v>10</v>
      </c>
      <c r="Q28" s="6">
        <f t="shared" si="2"/>
        <v>2</v>
      </c>
      <c r="R28" s="11" t="str">
        <f>IF(K28="","",VLOOKUP(Q28,$H$90:$I$92,2,TRUE))</f>
        <v>ІІ ур</v>
      </c>
      <c r="S28" s="1">
        <v>2</v>
      </c>
      <c r="T28" s="1">
        <v>2</v>
      </c>
      <c r="U28" s="1">
        <v>2</v>
      </c>
      <c r="V28" s="4">
        <f t="shared" si="3"/>
        <v>6</v>
      </c>
      <c r="W28" s="6">
        <f t="shared" si="4"/>
        <v>2</v>
      </c>
      <c r="X28" s="11" t="str">
        <f>IF(S28="","",VLOOKUP(W28,$H$90:$I$92,2,TRUE))</f>
        <v>ІІ ур</v>
      </c>
      <c r="Y28" s="1">
        <v>2</v>
      </c>
      <c r="Z28" s="1">
        <v>2</v>
      </c>
      <c r="AA28" s="1">
        <v>2</v>
      </c>
      <c r="AB28" s="1">
        <v>2</v>
      </c>
      <c r="AC28" s="1">
        <v>2</v>
      </c>
      <c r="AD28" s="1">
        <v>2</v>
      </c>
      <c r="AE28" s="4">
        <f t="shared" si="5"/>
        <v>12</v>
      </c>
      <c r="AF28" s="6">
        <f t="shared" si="6"/>
        <v>2</v>
      </c>
      <c r="AG28" s="11" t="str">
        <f>IF(Y28="","",VLOOKUP(AF28,$H$90:$I$92,2,TRUE))</f>
        <v>ІІ ур</v>
      </c>
      <c r="AH28" s="5">
        <f t="shared" si="7"/>
        <v>36</v>
      </c>
      <c r="AI28" s="7">
        <f t="shared" si="8"/>
        <v>2</v>
      </c>
      <c r="AJ28" s="11" t="str">
        <f>IF(AB28="","",VLOOKUP(AI28,$H$90:$I$92,2,TRUE))</f>
        <v>ІІ ур</v>
      </c>
    </row>
    <row r="29" spans="2:36" x14ac:dyDescent="0.25">
      <c r="B29" s="34"/>
      <c r="C29" s="34"/>
      <c r="D29" s="17"/>
      <c r="E29" s="18"/>
      <c r="F29" s="18"/>
      <c r="G29" s="18"/>
      <c r="H29" s="19"/>
      <c r="I29" s="1" t="s">
        <v>15</v>
      </c>
      <c r="J29" s="9" t="s">
        <v>11</v>
      </c>
      <c r="K29" s="17"/>
      <c r="L29" s="18"/>
      <c r="M29" s="18"/>
      <c r="N29" s="18"/>
      <c r="O29" s="18"/>
      <c r="P29" s="19"/>
      <c r="Q29" s="1" t="s">
        <v>15</v>
      </c>
      <c r="R29" s="9" t="s">
        <v>11</v>
      </c>
      <c r="S29" s="17"/>
      <c r="T29" s="18"/>
      <c r="U29" s="18"/>
      <c r="V29" s="19"/>
      <c r="W29" s="1" t="s">
        <v>15</v>
      </c>
      <c r="X29" s="9" t="s">
        <v>11</v>
      </c>
      <c r="Y29" s="17"/>
      <c r="Z29" s="18"/>
      <c r="AA29" s="18"/>
      <c r="AB29" s="18"/>
      <c r="AC29" s="18"/>
      <c r="AD29" s="18"/>
      <c r="AE29" s="19"/>
      <c r="AF29" s="1" t="s">
        <v>15</v>
      </c>
      <c r="AG29" s="9" t="s">
        <v>11</v>
      </c>
      <c r="AH29" s="2"/>
      <c r="AI29" s="2"/>
      <c r="AJ29" s="2"/>
    </row>
    <row r="30" spans="2:36" x14ac:dyDescent="0.25">
      <c r="B30" s="35"/>
      <c r="C30" s="35"/>
      <c r="D30" s="17" t="s">
        <v>20</v>
      </c>
      <c r="E30" s="18"/>
      <c r="F30" s="18"/>
      <c r="G30" s="18"/>
      <c r="H30" s="19"/>
      <c r="I30" s="8">
        <v>19</v>
      </c>
      <c r="J30" s="8">
        <v>100</v>
      </c>
      <c r="K30" s="17" t="s">
        <v>20</v>
      </c>
      <c r="L30" s="18"/>
      <c r="M30" s="18"/>
      <c r="N30" s="18"/>
      <c r="O30" s="18"/>
      <c r="P30" s="19"/>
      <c r="Q30" s="8">
        <v>19</v>
      </c>
      <c r="R30" s="8">
        <v>100</v>
      </c>
      <c r="S30" s="17" t="s">
        <v>20</v>
      </c>
      <c r="T30" s="18"/>
      <c r="U30" s="18"/>
      <c r="V30" s="19"/>
      <c r="W30" s="8">
        <v>19</v>
      </c>
      <c r="X30" s="8">
        <v>100</v>
      </c>
      <c r="Y30" s="17" t="s">
        <v>20</v>
      </c>
      <c r="Z30" s="18"/>
      <c r="AA30" s="18"/>
      <c r="AB30" s="18"/>
      <c r="AC30" s="18"/>
      <c r="AD30" s="18"/>
      <c r="AE30" s="19"/>
      <c r="AF30" s="8">
        <v>19</v>
      </c>
      <c r="AG30" s="8">
        <v>100</v>
      </c>
      <c r="AH30" s="2"/>
      <c r="AI30" s="2"/>
      <c r="AJ30" s="2"/>
    </row>
    <row r="31" spans="2:36" x14ac:dyDescent="0.25">
      <c r="B31" s="35"/>
      <c r="C31" s="35"/>
      <c r="D31" s="17" t="s">
        <v>25</v>
      </c>
      <c r="E31" s="18"/>
      <c r="F31" s="18"/>
      <c r="G31" s="18"/>
      <c r="H31" s="19"/>
      <c r="I31" s="10">
        <f>COUNTIF(J9:J28,"І ур")</f>
        <v>0</v>
      </c>
      <c r="J31" s="3">
        <f>(I31/I30)*100</f>
        <v>0</v>
      </c>
      <c r="K31" s="17" t="s">
        <v>25</v>
      </c>
      <c r="L31" s="18"/>
      <c r="M31" s="18"/>
      <c r="N31" s="18"/>
      <c r="O31" s="18"/>
      <c r="P31" s="19"/>
      <c r="Q31" s="10">
        <f>COUNTIF(R9:R28,"І ур")</f>
        <v>0</v>
      </c>
      <c r="R31" s="3">
        <f>(Q31/Q30)*100</f>
        <v>0</v>
      </c>
      <c r="S31" s="17" t="s">
        <v>25</v>
      </c>
      <c r="T31" s="18"/>
      <c r="U31" s="18"/>
      <c r="V31" s="19"/>
      <c r="W31" s="10">
        <f>COUNTIF(X9:X28,"І ур")</f>
        <v>0</v>
      </c>
      <c r="X31" s="3">
        <f>(W31/W30)*100</f>
        <v>0</v>
      </c>
      <c r="Y31" s="17" t="s">
        <v>25</v>
      </c>
      <c r="Z31" s="18"/>
      <c r="AA31" s="18"/>
      <c r="AB31" s="18"/>
      <c r="AC31" s="18"/>
      <c r="AD31" s="18"/>
      <c r="AE31" s="19"/>
      <c r="AF31" s="10">
        <f>COUNTIF(AG9:AG28,"І ур")</f>
        <v>0</v>
      </c>
      <c r="AG31" s="3">
        <f>(AF31/AF30)*100</f>
        <v>0</v>
      </c>
      <c r="AH31" s="2"/>
      <c r="AI31" s="2"/>
      <c r="AJ31" s="2"/>
    </row>
    <row r="32" spans="2:36" x14ac:dyDescent="0.25">
      <c r="B32" s="35"/>
      <c r="C32" s="35"/>
      <c r="D32" s="17" t="s">
        <v>26</v>
      </c>
      <c r="E32" s="18"/>
      <c r="F32" s="18"/>
      <c r="G32" s="18"/>
      <c r="H32" s="19"/>
      <c r="I32" s="10">
        <f>COUNTIF(J9:J28,"ІІ ур")</f>
        <v>15</v>
      </c>
      <c r="J32" s="3">
        <f>(I32/I30)*100</f>
        <v>78.94736842105263</v>
      </c>
      <c r="K32" s="17" t="s">
        <v>26</v>
      </c>
      <c r="L32" s="18"/>
      <c r="M32" s="18"/>
      <c r="N32" s="18"/>
      <c r="O32" s="18"/>
      <c r="P32" s="19"/>
      <c r="Q32" s="10">
        <f>COUNTIF(R9:R28,"ІІ ур")</f>
        <v>16</v>
      </c>
      <c r="R32" s="3">
        <f>(Q32/Q30)*100</f>
        <v>84.210526315789465</v>
      </c>
      <c r="S32" s="17" t="s">
        <v>26</v>
      </c>
      <c r="T32" s="18"/>
      <c r="U32" s="18"/>
      <c r="V32" s="19"/>
      <c r="W32" s="10">
        <f>COUNTIF(X9:X28,"ІІ ур")</f>
        <v>16</v>
      </c>
      <c r="X32" s="3">
        <f>(W32/W30)*100</f>
        <v>84.210526315789465</v>
      </c>
      <c r="Y32" s="17" t="s">
        <v>26</v>
      </c>
      <c r="Z32" s="18"/>
      <c r="AA32" s="18"/>
      <c r="AB32" s="18"/>
      <c r="AC32" s="18"/>
      <c r="AD32" s="18"/>
      <c r="AE32" s="19"/>
      <c r="AF32" s="10">
        <f>COUNTIF(AG9:AG28,"ІІ ур")</f>
        <v>16</v>
      </c>
      <c r="AG32" s="3">
        <f>(AF32/AF30)*100</f>
        <v>84.210526315789465</v>
      </c>
      <c r="AH32" s="2"/>
      <c r="AI32" s="2"/>
      <c r="AJ32" s="2"/>
    </row>
    <row r="33" spans="2:36" x14ac:dyDescent="0.25">
      <c r="B33" s="35"/>
      <c r="C33" s="35"/>
      <c r="D33" s="17" t="s">
        <v>27</v>
      </c>
      <c r="E33" s="18"/>
      <c r="F33" s="18"/>
      <c r="G33" s="18"/>
      <c r="H33" s="19"/>
      <c r="I33" s="10">
        <f>COUNTIF(J9:J28,"ІІІ ур")</f>
        <v>5</v>
      </c>
      <c r="J33" s="3">
        <f>(I33/I30)*100</f>
        <v>26.315789473684209</v>
      </c>
      <c r="K33" s="17" t="s">
        <v>27</v>
      </c>
      <c r="L33" s="18"/>
      <c r="M33" s="18"/>
      <c r="N33" s="18"/>
      <c r="O33" s="18"/>
      <c r="P33" s="19"/>
      <c r="Q33" s="10">
        <f>COUNTIF(R9:R28,"ІІІ ур")</f>
        <v>4</v>
      </c>
      <c r="R33" s="3">
        <f>(Q33/Q30)*100</f>
        <v>21.052631578947366</v>
      </c>
      <c r="S33" s="17" t="s">
        <v>27</v>
      </c>
      <c r="T33" s="18"/>
      <c r="U33" s="18"/>
      <c r="V33" s="19"/>
      <c r="W33" s="10">
        <f>COUNTIF(X9:X28,"ІІІ ур")</f>
        <v>4</v>
      </c>
      <c r="X33" s="3">
        <f>(W33/W30)*100</f>
        <v>21.052631578947366</v>
      </c>
      <c r="Y33" s="17" t="s">
        <v>27</v>
      </c>
      <c r="Z33" s="18"/>
      <c r="AA33" s="18"/>
      <c r="AB33" s="18"/>
      <c r="AC33" s="18"/>
      <c r="AD33" s="18"/>
      <c r="AE33" s="19"/>
      <c r="AF33" s="10">
        <f>COUNTIF(AG9:AG28,"ІІІ ур")</f>
        <v>4</v>
      </c>
      <c r="AG33" s="3">
        <f>(AF33/AF30)*100</f>
        <v>21.052631578947366</v>
      </c>
      <c r="AH33" s="2"/>
      <c r="AI33" s="2"/>
      <c r="AJ33" s="2"/>
    </row>
    <row r="34" spans="2:36" x14ac:dyDescent="0.25">
      <c r="B34" s="35"/>
      <c r="C34" s="35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1" t="s">
        <v>15</v>
      </c>
      <c r="AJ34" s="9" t="s">
        <v>11</v>
      </c>
    </row>
    <row r="35" spans="2:36" x14ac:dyDescent="0.25">
      <c r="B35" s="35"/>
      <c r="C35" s="35"/>
      <c r="D35" s="31" t="s">
        <v>21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8">
        <v>19</v>
      </c>
      <c r="AJ35" s="8">
        <v>100</v>
      </c>
    </row>
    <row r="36" spans="2:36" x14ac:dyDescent="0.25">
      <c r="B36" s="35"/>
      <c r="C36" s="35"/>
      <c r="D36" s="53" t="s">
        <v>22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10">
        <f>COUNTIF(AJ9:AJ28,"І ур")</f>
        <v>0</v>
      </c>
      <c r="AJ36" s="3">
        <f>(AI36/AI35)*100</f>
        <v>0</v>
      </c>
    </row>
    <row r="37" spans="2:36" x14ac:dyDescent="0.25">
      <c r="B37" s="35"/>
      <c r="C37" s="35"/>
      <c r="D37" s="53" t="s">
        <v>28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10">
        <f>COUNTIF(AJ9:AJ28,"ІІ ур")</f>
        <v>16</v>
      </c>
      <c r="AJ37" s="3">
        <f>(AI37/AI35)*100</f>
        <v>84.210526315789465</v>
      </c>
    </row>
    <row r="38" spans="2:36" x14ac:dyDescent="0.25">
      <c r="B38" s="36"/>
      <c r="C38" s="36"/>
      <c r="D38" s="53" t="s">
        <v>24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10">
        <f>COUNTIF(AJ9:AJ28,"ІІІ ур")</f>
        <v>4</v>
      </c>
      <c r="AJ38" s="3">
        <f>(AI38/AI35)*100</f>
        <v>21.052631578947366</v>
      </c>
    </row>
    <row r="90" spans="8:9" x14ac:dyDescent="0.25">
      <c r="H90">
        <v>1</v>
      </c>
      <c r="I90" t="s">
        <v>17</v>
      </c>
    </row>
    <row r="91" spans="8:9" x14ac:dyDescent="0.25">
      <c r="H91">
        <v>1.6</v>
      </c>
      <c r="I91" t="s">
        <v>18</v>
      </c>
    </row>
    <row r="92" spans="8:9" x14ac:dyDescent="0.25">
      <c r="H92">
        <v>2.6</v>
      </c>
      <c r="I92" t="s">
        <v>19</v>
      </c>
    </row>
  </sheetData>
  <autoFilter ref="AJ1:AJ40" xr:uid="{00000000-0009-0000-0000-000001000000}"/>
  <mergeCells count="52">
    <mergeCell ref="A2:AK2"/>
    <mergeCell ref="A3:AK3"/>
    <mergeCell ref="A4:AK4"/>
    <mergeCell ref="B6:AJ6"/>
    <mergeCell ref="B7:B8"/>
    <mergeCell ref="C7:C8"/>
    <mergeCell ref="D7:G7"/>
    <mergeCell ref="K7:O7"/>
    <mergeCell ref="S7:U7"/>
    <mergeCell ref="Y7:AD7"/>
    <mergeCell ref="V7:V8"/>
    <mergeCell ref="AH7:AH8"/>
    <mergeCell ref="AI7:AI8"/>
    <mergeCell ref="AJ7:AJ8"/>
    <mergeCell ref="H7:H8"/>
    <mergeCell ref="I7:I8"/>
    <mergeCell ref="D34:AH34"/>
    <mergeCell ref="D36:AH36"/>
    <mergeCell ref="D37:AH37"/>
    <mergeCell ref="D38:AH38"/>
    <mergeCell ref="B29:B38"/>
    <mergeCell ref="C29:C38"/>
    <mergeCell ref="D35:AH35"/>
    <mergeCell ref="S30:V30"/>
    <mergeCell ref="Y29:AE29"/>
    <mergeCell ref="Y30:AE30"/>
    <mergeCell ref="D29:H29"/>
    <mergeCell ref="D30:H30"/>
    <mergeCell ref="K29:P29"/>
    <mergeCell ref="K30:P30"/>
    <mergeCell ref="S29:V29"/>
    <mergeCell ref="K31:P31"/>
    <mergeCell ref="X7:X8"/>
    <mergeCell ref="AE7:AE8"/>
    <mergeCell ref="AF7:AF8"/>
    <mergeCell ref="AG7:AG8"/>
    <mergeCell ref="J7:J8"/>
    <mergeCell ref="P7:P8"/>
    <mergeCell ref="Q7:Q8"/>
    <mergeCell ref="R7:R8"/>
    <mergeCell ref="W7:W8"/>
    <mergeCell ref="K32:P32"/>
    <mergeCell ref="K33:P33"/>
    <mergeCell ref="D31:H31"/>
    <mergeCell ref="D32:H32"/>
    <mergeCell ref="D33:H33"/>
    <mergeCell ref="S31:V31"/>
    <mergeCell ref="S32:V32"/>
    <mergeCell ref="S33:V33"/>
    <mergeCell ref="Y31:AE31"/>
    <mergeCell ref="Y32:AE32"/>
    <mergeCell ref="Y33:A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2-х старт</vt:lpstr>
      <vt:lpstr>промежуточная </vt:lpstr>
      <vt:lpstr>от 2-х 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2023-02-13T09:10:55Z</dcterms:modified>
</cp:coreProperties>
</file>